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eralGabal\Desktop\"/>
    </mc:Choice>
  </mc:AlternateContent>
  <xr:revisionPtr revIDLastSave="0" documentId="13_ncr:1_{C094CEBB-5E4A-4E64-BB49-4805CD74AB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6" r:id="rId1"/>
    <sheet name="Income Goals" sheetId="1" r:id="rId2"/>
    <sheet name="Plan" sheetId="2" r:id="rId3"/>
    <sheet name="Sales" sheetId="3" r:id="rId4"/>
    <sheet name="Sheet1" sheetId="11" state="hidden" r:id="rId5"/>
    <sheet name="Education" sheetId="7" r:id="rId6"/>
    <sheet name="Budget" sheetId="8" r:id="rId7"/>
    <sheet name="Data Entry" sheetId="9" r:id="rId8"/>
    <sheet name="Charts" sheetId="10" r:id="rId9"/>
  </sheets>
  <externalReferences>
    <externalReference r:id="rId10"/>
  </externalReferences>
  <definedNames>
    <definedName name="ActualEducationExpenses">'[1]4. Education'!$M$42</definedName>
    <definedName name="EducationBudget">'[1]4. Education'!$F$42</definedName>
    <definedName name="ExpenseCalendars">'[1]6. Data Entry'!$R$54</definedName>
    <definedName name="ExpenseDues">'[1]6. Data Entry'!$R$46</definedName>
    <definedName name="ExpenseEO">'[1]6. Data Entry'!$R$42</definedName>
    <definedName name="ExpenseGifts">'[1]6. Data Entry'!$R$53</definedName>
    <definedName name="ExpenseLockbox">'[1]6. Data Entry'!$R$44</definedName>
    <definedName name="ExpenseMLS">'[1]6. Data Entry'!$R$43</definedName>
    <definedName name="ExpenseOffice">'[1]6. Data Entry'!$R$45</definedName>
    <definedName name="ExpenseSigns">'[1]6. Data Entry'!$R$52</definedName>
    <definedName name="Miscellaneous_1">'[1]6. Data Entry'!$D$55</definedName>
    <definedName name="Miscellaneous_10">'[1]6. Data Entry'!$D$64</definedName>
    <definedName name="Miscellaneous_2">'[1]6. Data Entry'!$D$56</definedName>
    <definedName name="Miscellaneous_3">'[1]6. Data Entry'!$D$57</definedName>
    <definedName name="Miscellaneous_4">'[1]6. Data Entry'!$D$58</definedName>
    <definedName name="Miscellaneous_5">'[1]6. Data Entry'!$D$59</definedName>
    <definedName name="Miscellaneous_6">'[1]6. Data Entry'!$D$60</definedName>
    <definedName name="Miscellaneous_7">'[1]6. Data Entry'!$D$61</definedName>
    <definedName name="Miscellaneous_8">'[1]6. Data Entry'!$D$62</definedName>
    <definedName name="Miscellaneous_9">'[1]6. Data Entry'!$D$63</definedName>
    <definedName name="_xlnm.Print_Area" localSheetId="3">Sales!$B$4:$F$45</definedName>
    <definedName name="ProspectingBudget">'[1]3. Prospecting Goals'!$F$37</definedName>
    <definedName name="TargetIncome">'[1]2. Financial Goals'!$F$9</definedName>
    <definedName name="TotalNet">'[1]6. Data Entry'!$R$36</definedName>
    <definedName name="TotalProspectingExpenses">'[1]6. Data Entry'!$R$50</definedName>
    <definedName name="VariableMisc1">'[1]5. Budget'!$C$26</definedName>
    <definedName name="VariableMisc10">'[1]5. Budget'!$C$35</definedName>
    <definedName name="VariableMisc2">'[1]5. Budget'!$C$27</definedName>
    <definedName name="VariableMisc3">'[1]5. Budget'!$C$28</definedName>
    <definedName name="VariableMisc4">'[1]5. Budget'!$C$29</definedName>
    <definedName name="VariableMisc5">'[1]5. Budget'!$C$30</definedName>
    <definedName name="VariableMisc6">'[1]5. Budget'!$C$31</definedName>
    <definedName name="VariableMisc7">'[1]5. Budget'!$C$32</definedName>
    <definedName name="VariableMisc8">'[1]5. Budget'!$C$33</definedName>
    <definedName name="VariableMisc9">'[1]5. Budget'!$C$34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9" l="1"/>
  <c r="F44" i="9"/>
  <c r="F39" i="8"/>
  <c r="Q62" i="9"/>
  <c r="P62" i="9"/>
  <c r="O62" i="9"/>
  <c r="N62" i="9"/>
  <c r="M62" i="9"/>
  <c r="L62" i="9"/>
  <c r="K62" i="9"/>
  <c r="J62" i="9"/>
  <c r="I62" i="9"/>
  <c r="H62" i="9"/>
  <c r="G62" i="9"/>
  <c r="F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Q44" i="9"/>
  <c r="Q63" i="9" s="1"/>
  <c r="P44" i="9"/>
  <c r="O44" i="9"/>
  <c r="N44" i="9"/>
  <c r="M44" i="9"/>
  <c r="L44" i="9"/>
  <c r="K44" i="9"/>
  <c r="J44" i="9"/>
  <c r="I44" i="9"/>
  <c r="I63" i="9" s="1"/>
  <c r="H44" i="9"/>
  <c r="G44" i="9"/>
  <c r="R43" i="9"/>
  <c r="R42" i="9"/>
  <c r="R41" i="9"/>
  <c r="R40" i="9"/>
  <c r="R39" i="9"/>
  <c r="R35" i="9"/>
  <c r="R34" i="9"/>
  <c r="Q31" i="9"/>
  <c r="P31" i="9"/>
  <c r="O31" i="9"/>
  <c r="N31" i="9"/>
  <c r="M31" i="9"/>
  <c r="L31" i="9"/>
  <c r="K31" i="9"/>
  <c r="J31" i="9"/>
  <c r="I31" i="9"/>
  <c r="H31" i="9"/>
  <c r="G31" i="9"/>
  <c r="F31" i="9"/>
  <c r="R30" i="9"/>
  <c r="R29" i="9"/>
  <c r="R28" i="9"/>
  <c r="R27" i="9"/>
  <c r="Q24" i="9"/>
  <c r="P24" i="9"/>
  <c r="O24" i="9"/>
  <c r="N24" i="9"/>
  <c r="M24" i="9"/>
  <c r="L24" i="9"/>
  <c r="K24" i="9"/>
  <c r="J24" i="9"/>
  <c r="I24" i="9"/>
  <c r="H24" i="9"/>
  <c r="G24" i="9"/>
  <c r="F24" i="9"/>
  <c r="R23" i="9"/>
  <c r="R22" i="9"/>
  <c r="R21" i="9"/>
  <c r="R20" i="9"/>
  <c r="R19" i="9"/>
  <c r="Q16" i="9"/>
  <c r="P16" i="9"/>
  <c r="O16" i="9"/>
  <c r="N16" i="9"/>
  <c r="M16" i="9"/>
  <c r="L16" i="9"/>
  <c r="K16" i="9"/>
  <c r="J16" i="9"/>
  <c r="I16" i="9"/>
  <c r="H16" i="9"/>
  <c r="G16" i="9"/>
  <c r="F16" i="9"/>
  <c r="R15" i="9"/>
  <c r="R14" i="9"/>
  <c r="R13" i="9"/>
  <c r="R12" i="9"/>
  <c r="Q9" i="9"/>
  <c r="P9" i="9"/>
  <c r="O9" i="9"/>
  <c r="N9" i="9"/>
  <c r="M9" i="9"/>
  <c r="L9" i="9"/>
  <c r="K9" i="9"/>
  <c r="J9" i="9"/>
  <c r="I9" i="9"/>
  <c r="H9" i="9"/>
  <c r="G9" i="9"/>
  <c r="F9" i="9"/>
  <c r="R8" i="9"/>
  <c r="R7" i="9"/>
  <c r="R6" i="9"/>
  <c r="R5" i="9"/>
  <c r="F34" i="8"/>
  <c r="M16" i="8"/>
  <c r="F16" i="8"/>
  <c r="N38" i="7"/>
  <c r="M38" i="7"/>
  <c r="F38" i="7"/>
  <c r="N30" i="7"/>
  <c r="M30" i="7"/>
  <c r="F30" i="7"/>
  <c r="N17" i="7"/>
  <c r="M17" i="7"/>
  <c r="F17" i="7"/>
  <c r="C8" i="1"/>
  <c r="D8" i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8" i="3"/>
  <c r="J24" i="3"/>
  <c r="K24" i="3" s="1"/>
  <c r="J25" i="3"/>
  <c r="K25" i="3" s="1"/>
  <c r="J23" i="3"/>
  <c r="K23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22" i="3"/>
  <c r="K22" i="3" s="1"/>
  <c r="C12" i="1"/>
  <c r="C14" i="1" s="1"/>
  <c r="D12" i="1"/>
  <c r="D14" i="1" s="1"/>
  <c r="C36" i="2"/>
  <c r="B75" i="2"/>
  <c r="D45" i="3"/>
  <c r="C56" i="3"/>
  <c r="D44" i="3" s="1"/>
  <c r="E45" i="3" l="1"/>
  <c r="E44" i="3"/>
  <c r="F45" i="3"/>
  <c r="J63" i="9"/>
  <c r="M63" i="9"/>
  <c r="K63" i="9"/>
  <c r="L63" i="9"/>
  <c r="R9" i="9"/>
  <c r="R16" i="9"/>
  <c r="R24" i="9"/>
  <c r="F63" i="9"/>
  <c r="N63" i="9"/>
  <c r="R31" i="9"/>
  <c r="G63" i="9"/>
  <c r="O63" i="9"/>
  <c r="R44" i="9"/>
  <c r="R62" i="9"/>
  <c r="H63" i="9"/>
  <c r="P63" i="9"/>
  <c r="M34" i="8"/>
  <c r="M36" i="8" s="1"/>
  <c r="F36" i="8"/>
  <c r="D16" i="1"/>
  <c r="D18" i="1" s="1"/>
  <c r="D19" i="1" s="1"/>
  <c r="C16" i="1"/>
  <c r="C18" i="1" s="1"/>
  <c r="C19" i="1" s="1"/>
  <c r="F40" i="7"/>
  <c r="N40" i="7"/>
  <c r="M40" i="7"/>
  <c r="K26" i="3"/>
  <c r="R63" i="9" l="1"/>
  <c r="M39" i="8"/>
  <c r="M7" i="8"/>
  <c r="M8" i="8"/>
  <c r="C20" i="1"/>
  <c r="D20" i="1"/>
  <c r="D23" i="1"/>
  <c r="C6" i="2" s="1"/>
  <c r="C7" i="2" s="1"/>
  <c r="C8" i="2" s="1"/>
  <c r="D24" i="1" l="1"/>
  <c r="C12" i="2"/>
  <c r="D31" i="2" s="1"/>
  <c r="D33" i="2" l="1"/>
  <c r="E33" i="2" s="1"/>
  <c r="D29" i="2"/>
  <c r="E29" i="2" s="1"/>
  <c r="D21" i="2"/>
  <c r="F21" i="2" s="1"/>
  <c r="G21" i="2" s="1"/>
  <c r="D27" i="2"/>
  <c r="F27" i="2" s="1"/>
  <c r="G27" i="2" s="1"/>
  <c r="D23" i="2"/>
  <c r="F23" i="2" s="1"/>
  <c r="G23" i="2" s="1"/>
  <c r="C13" i="2"/>
  <c r="C14" i="2" s="1"/>
  <c r="C15" i="2" s="1"/>
  <c r="D32" i="2"/>
  <c r="E32" i="2" s="1"/>
  <c r="D34" i="2"/>
  <c r="E34" i="2" s="1"/>
  <c r="D25" i="2"/>
  <c r="E25" i="2" s="1"/>
  <c r="D30" i="2"/>
  <c r="E30" i="2" s="1"/>
  <c r="D22" i="2"/>
  <c r="F22" i="2" s="1"/>
  <c r="G22" i="2" s="1"/>
  <c r="D20" i="2"/>
  <c r="E20" i="2" s="1"/>
  <c r="D24" i="2"/>
  <c r="E24" i="2" s="1"/>
  <c r="D19" i="2"/>
  <c r="E19" i="2" s="1"/>
  <c r="D26" i="2"/>
  <c r="E26" i="2" s="1"/>
  <c r="D28" i="2"/>
  <c r="E28" i="2" s="1"/>
  <c r="F31" i="2"/>
  <c r="G31" i="2" s="1"/>
  <c r="E31" i="2"/>
  <c r="E22" i="2" l="1"/>
  <c r="E23" i="2"/>
  <c r="F29" i="2"/>
  <c r="G29" i="2" s="1"/>
  <c r="F30" i="2"/>
  <c r="G30" i="2" s="1"/>
  <c r="F33" i="2"/>
  <c r="G33" i="2" s="1"/>
  <c r="F25" i="2"/>
  <c r="G25" i="2" s="1"/>
  <c r="F20" i="2"/>
  <c r="G20" i="2" s="1"/>
  <c r="E27" i="2"/>
  <c r="E36" i="2" s="1"/>
  <c r="F24" i="2"/>
  <c r="G24" i="2" s="1"/>
  <c r="F26" i="2"/>
  <c r="G26" i="2" s="1"/>
  <c r="D36" i="2"/>
  <c r="F28" i="2"/>
  <c r="G28" i="2" s="1"/>
  <c r="F34" i="2"/>
  <c r="G34" i="2" s="1"/>
  <c r="E21" i="2"/>
  <c r="F32" i="2"/>
  <c r="G32" i="2" s="1"/>
  <c r="F19" i="2"/>
  <c r="G19" i="2" s="1"/>
  <c r="G36" i="2" l="1"/>
  <c r="F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Sullivan</author>
    <author>CTOT</author>
    <author>Steven Nachlas</author>
  </authors>
  <commentList>
    <comment ref="D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What is your desired income goal for the year?</t>
        </r>
      </text>
    </comment>
    <comment ref="C7" authorId="1" shapeId="0" xr:uid="{00000000-0006-0000-0100-000002000000}">
      <text>
        <r>
          <rPr>
            <b/>
            <sz val="12"/>
            <color indexed="81"/>
            <rFont val="Tahoma"/>
            <family val="2"/>
          </rPr>
          <t>What percentage of your business would you say comes from working with listings?</t>
        </r>
      </text>
    </comment>
    <comment ref="D7" authorId="2" shapeId="0" xr:uid="{00000000-0006-0000-0100-000003000000}">
      <text>
        <r>
          <rPr>
            <b/>
            <sz val="12"/>
            <color indexed="81"/>
            <rFont val="Tahoma"/>
            <family val="2"/>
          </rPr>
          <t>What percentage of your business would you say comes from working with buyers?</t>
        </r>
      </text>
    </comment>
    <comment ref="C10" authorId="1" shapeId="0" xr:uid="{00000000-0006-0000-0100-000004000000}">
      <text>
        <r>
          <rPr>
            <b/>
            <sz val="12"/>
            <color indexed="81"/>
            <rFont val="Tahoma"/>
            <family val="2"/>
          </rPr>
          <t>What is the average price home you sell?</t>
        </r>
      </text>
    </comment>
    <comment ref="D10" authorId="1" shapeId="0" xr:uid="{00000000-0006-0000-0100-000005000000}">
      <text>
        <r>
          <rPr>
            <b/>
            <sz val="12"/>
            <color indexed="81"/>
            <rFont val="Tahoma"/>
            <family val="2"/>
          </rPr>
          <t>What is the average cost of home you work with when you have a buyer?</t>
        </r>
      </text>
    </comment>
    <comment ref="C11" authorId="1" shapeId="0" xr:uid="{00000000-0006-0000-0100-000006000000}">
      <text>
        <r>
          <rPr>
            <b/>
            <sz val="10"/>
            <color indexed="81"/>
            <rFont val="Tahoma"/>
            <family val="2"/>
          </rPr>
          <t>What is your average commission/side (i.e. 3%)?</t>
        </r>
      </text>
    </comment>
    <comment ref="D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What is your average commission/side (i.e. 3%)?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" authorId="1" shapeId="0" xr:uid="{00000000-0006-0000-0100-000008000000}">
      <text>
        <r>
          <rPr>
            <b/>
            <sz val="12"/>
            <color indexed="81"/>
            <rFont val="Tahoma"/>
            <family val="2"/>
          </rPr>
          <t>What is your split?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100-000009000000}">
      <text>
        <r>
          <rPr>
            <b/>
            <sz val="12"/>
            <color indexed="81"/>
            <rFont val="Tahoma"/>
            <family val="2"/>
          </rPr>
          <t>What is your split?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Nachlas</author>
  </authors>
  <commentList>
    <comment ref="C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Modify this formula if the assumption of 4 Appt = 1 Sale is different for you.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Modify this formula if the assumption of 25 Contacts = 1 Appt is different for you.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These are rounded to whole numbers.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These are rounded to whole numbers.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These are rounded to whole numbers.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Sullivan</author>
    <author>Brad Andersohn</author>
    <author>Rod Verette</author>
  </authors>
  <commentList>
    <comment ref="C7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What is the property address or name of buyer/seller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7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Enter the number from the source list. This will help you track where you get your business from.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44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Your Actual Average Sales Price To Date.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4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Your Actual Average Commission to date.</t>
        </r>
      </text>
    </comment>
    <comment ref="D45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Your Total Sales Volume year to date.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Your Total Commission Volume year to date.</t>
        </r>
      </text>
    </comment>
  </commentList>
</comments>
</file>

<file path=xl/sharedStrings.xml><?xml version="1.0" encoding="utf-8"?>
<sst xmlns="http://schemas.openxmlformats.org/spreadsheetml/2006/main" count="349" uniqueCount="203">
  <si>
    <t>Annual Income</t>
  </si>
  <si>
    <t>Average Sales Price</t>
  </si>
  <si>
    <t>Average Commission Percent</t>
  </si>
  <si>
    <t>Average Commission - Dollars</t>
  </si>
  <si>
    <t>Agent's Share of  Commission</t>
  </si>
  <si>
    <t>Agent's Average Commission</t>
  </si>
  <si>
    <t>Annual # of Units Closed</t>
  </si>
  <si>
    <t>Percent That Actually Close</t>
  </si>
  <si>
    <t>Annual Units to be Taken</t>
  </si>
  <si>
    <t>Monthly Units to be Taken</t>
  </si>
  <si>
    <t>Closed Volume</t>
  </si>
  <si>
    <t>Combined Volume</t>
  </si>
  <si>
    <t>Listings</t>
  </si>
  <si>
    <t>Total</t>
  </si>
  <si>
    <t xml:space="preserve">Number of Appointment Needed </t>
  </si>
  <si>
    <t>Assumption 4 Appt = 1 Sale</t>
  </si>
  <si>
    <t>Appointments/Year</t>
  </si>
  <si>
    <t>Appointments/Month</t>
  </si>
  <si>
    <t>Appointments/Week</t>
  </si>
  <si>
    <t>Combined Units</t>
  </si>
  <si>
    <t xml:space="preserve">Number of Contacts Needed </t>
  </si>
  <si>
    <t>Contacts/Year</t>
  </si>
  <si>
    <t>Contacts/Month</t>
  </si>
  <si>
    <t>Contact/Week</t>
  </si>
  <si>
    <t>Door Knocking</t>
  </si>
  <si>
    <t>Contact/Mailing to FSBOs</t>
  </si>
  <si>
    <t>Contact/Mailing to Expireds</t>
  </si>
  <si>
    <t>Referrals</t>
  </si>
  <si>
    <t>Open House</t>
  </si>
  <si>
    <t>Agent Referral</t>
  </si>
  <si>
    <t>Mailing/Contacts to Sphere of Influence</t>
  </si>
  <si>
    <t>Contact/Mailing to Farm</t>
  </si>
  <si>
    <t>Type of Contacts Needed</t>
  </si>
  <si>
    <t>Advertising Newspaper</t>
  </si>
  <si>
    <t>Cold Calls</t>
  </si>
  <si>
    <t>% Effort</t>
  </si>
  <si>
    <t>Web-site Leads-eMarketing</t>
  </si>
  <si>
    <t>Newsletter</t>
  </si>
  <si>
    <t>Total (should = 100%)</t>
  </si>
  <si>
    <t xml:space="preserve">Enter the % of effort that you expect to invest in these areas </t>
  </si>
  <si>
    <t>Sales to Buyers</t>
  </si>
  <si>
    <t>Date</t>
  </si>
  <si>
    <t>Property Sold</t>
  </si>
  <si>
    <t>Sales Price</t>
  </si>
  <si>
    <t>Your Commission</t>
  </si>
  <si>
    <t>Source</t>
  </si>
  <si>
    <t>Sources</t>
  </si>
  <si>
    <t>Averages</t>
  </si>
  <si>
    <t>% of Goal</t>
  </si>
  <si>
    <t>Contact/Day (5day/week)</t>
  </si>
  <si>
    <t>Track your sales on this sheet.  Keep track of where you are relating to your goal.</t>
  </si>
  <si>
    <t>By entering a source, you can analyze where your business is coming from.</t>
  </si>
  <si>
    <t>Assumption 25 Contacts=1 Appt</t>
  </si>
  <si>
    <t>My Desired Income</t>
  </si>
  <si>
    <t>Touches/Wk</t>
  </si>
  <si>
    <t>Organizations</t>
  </si>
  <si>
    <t>Touches/Day</t>
  </si>
  <si>
    <t>Touches/Yr</t>
  </si>
  <si>
    <t>Touches/Mo</t>
  </si>
  <si>
    <t>DO NOT ERASE BELOW.</t>
  </si>
  <si>
    <t>Income Goals</t>
  </si>
  <si>
    <t>Plan</t>
  </si>
  <si>
    <t>Sales</t>
  </si>
  <si>
    <t>Home</t>
  </si>
  <si>
    <t>= CLOSED DEALS</t>
  </si>
  <si>
    <t>Advertising Other-Postlets/Craigslist</t>
  </si>
  <si>
    <t>Past Clients</t>
  </si>
  <si>
    <t>Past Clients Base</t>
  </si>
  <si>
    <t>#</t>
  </si>
  <si>
    <t>% of total</t>
  </si>
  <si>
    <t>Other:</t>
  </si>
  <si>
    <t>Other</t>
  </si>
  <si>
    <t>Realtor Name</t>
  </si>
  <si>
    <t>Social Media</t>
  </si>
  <si>
    <t>Buyer or Seller?</t>
  </si>
  <si>
    <t>LIST YOUR GOALS</t>
  </si>
  <si>
    <t>GOAL COMPLETION DATA</t>
  </si>
  <si>
    <t>Required (MCE) Training</t>
  </si>
  <si>
    <t>Completed MCE Training</t>
  </si>
  <si>
    <t>Dollars</t>
  </si>
  <si>
    <t>Hours</t>
  </si>
  <si>
    <t>Subtotal DRE Training</t>
  </si>
  <si>
    <t>Subtotal Training</t>
  </si>
  <si>
    <t>In-House Training</t>
  </si>
  <si>
    <t>Completed In-House Training</t>
  </si>
  <si>
    <t>Subtotal Prudential Training</t>
  </si>
  <si>
    <t>Outside Seminars</t>
  </si>
  <si>
    <t>Completed Outside Seminars</t>
  </si>
  <si>
    <t>Subtotal Seminars</t>
  </si>
  <si>
    <t>Total Education Budget</t>
  </si>
  <si>
    <t>Total Education Hours Received</t>
  </si>
  <si>
    <t>The purpose of this section is to track your educational goals:  both improving existing skills as well as obtaining</t>
  </si>
  <si>
    <t xml:space="preserve">new skills.  It is just as important to plan your training as it is to plan your income, as the costs are part of your </t>
  </si>
  <si>
    <t>budget in your overall Business Plan.  Ultimately, you should be able to quantify the hours spent in training to</t>
  </si>
  <si>
    <t>increased income.</t>
  </si>
  <si>
    <t>Budget</t>
  </si>
  <si>
    <t>BUDGET OVERVIEW</t>
  </si>
  <si>
    <t>ACTUAL EXPENSES</t>
  </si>
  <si>
    <t>Allocation</t>
  </si>
  <si>
    <t>Budgeted Expense:</t>
  </si>
  <si>
    <t>Percentage of Income</t>
  </si>
  <si>
    <t>Fixed</t>
  </si>
  <si>
    <t>Budget Dollars Available</t>
  </si>
  <si>
    <t>Variable</t>
  </si>
  <si>
    <t>Fixed Expenses</t>
  </si>
  <si>
    <t>Fixed Expenses (Actual To Date)</t>
  </si>
  <si>
    <t>E&amp;O Insurance (annual)</t>
  </si>
  <si>
    <t>E&amp;O Insurance</t>
  </si>
  <si>
    <t>MLS Fee (quarterly)</t>
  </si>
  <si>
    <t>MLS Fee</t>
  </si>
  <si>
    <t>Lockbox Key Fee (monthly)</t>
  </si>
  <si>
    <t>Lockbox Key Fee</t>
  </si>
  <si>
    <t>Broker Office Fee (monthly)</t>
  </si>
  <si>
    <t>Sellstate Office Fee</t>
  </si>
  <si>
    <t>Professional Dues (NAR, CAR)</t>
  </si>
  <si>
    <t>Professional Dues</t>
  </si>
  <si>
    <t>Subtotal Fixed Expenses</t>
  </si>
  <si>
    <t>Variable Expenses</t>
  </si>
  <si>
    <t>Variable Expenses (Actual To Date)</t>
  </si>
  <si>
    <t>Prospecting Budget</t>
  </si>
  <si>
    <t>Education Budget</t>
  </si>
  <si>
    <t>Signs</t>
  </si>
  <si>
    <t>Gift Baskets</t>
  </si>
  <si>
    <t>Calendars</t>
  </si>
  <si>
    <t>Cell Phone</t>
  </si>
  <si>
    <t>Top Producer</t>
  </si>
  <si>
    <t>Realtor.com</t>
  </si>
  <si>
    <t>Ad Tracker</t>
  </si>
  <si>
    <t>Miscellaneous 5</t>
  </si>
  <si>
    <t>Miscellaneous 6</t>
  </si>
  <si>
    <t>Miscellaneous 7</t>
  </si>
  <si>
    <t>Miscellaneous 8</t>
  </si>
  <si>
    <t>Miscellaneous 9</t>
  </si>
  <si>
    <t>Miscellaneous 10</t>
  </si>
  <si>
    <t>Subtotal Variable Expenses</t>
  </si>
  <si>
    <t>Total Planned Expenditures</t>
  </si>
  <si>
    <t>Total Actual Expenditures</t>
  </si>
  <si>
    <t xml:space="preserve">Actual Expenses as a percentage of </t>
  </si>
  <si>
    <t>Planned Expenses</t>
  </si>
  <si>
    <t>Planned Income</t>
  </si>
  <si>
    <t>Actual Income</t>
  </si>
  <si>
    <t xml:space="preserve">The purpose of this Section is to set a budget based on your target income, both for generating business and </t>
  </si>
  <si>
    <t xml:space="preserve">improving your skills.  The initial percentage you set is variable.  </t>
  </si>
  <si>
    <t xml:space="preserve">Note that two budget items - Prospecting and Education, are worked out on their respective Plan sections, and </t>
  </si>
  <si>
    <t>their totals are carried forward automatically - both budgeted amounts and actuals, for you.  Therefore if you</t>
  </si>
  <si>
    <t>feel your prospecting budget, for example, should be increased/decreased, go to the Prospecting Plan and make</t>
  </si>
  <si>
    <t>your changes and adjustments there.</t>
  </si>
  <si>
    <t>Contacts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</si>
  <si>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</si>
  <si>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</si>
  <si>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</si>
  <si>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</si>
  <si>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</si>
  <si>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</si>
  <si>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</si>
  <si>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</si>
  <si>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</si>
  <si>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</si>
  <si>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</si>
  <si>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</si>
  <si>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</si>
  <si>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Sphere</t>
  </si>
  <si>
    <t>Farm</t>
  </si>
  <si>
    <t>Misc. Contacts</t>
  </si>
  <si>
    <t>Total Contacts</t>
  </si>
  <si>
    <t>Appointments Data</t>
  </si>
  <si>
    <t>Total Appointments</t>
  </si>
  <si>
    <t>Transaction Data</t>
  </si>
  <si>
    <t>Floor</t>
  </si>
  <si>
    <t>Total Transactions</t>
  </si>
  <si>
    <t>Time Utilization Data</t>
  </si>
  <si>
    <t>Open Houses</t>
  </si>
  <si>
    <t>P-Time</t>
  </si>
  <si>
    <t>I-Time</t>
  </si>
  <si>
    <t>N-Time</t>
  </si>
  <si>
    <t>Total Hours Worked</t>
  </si>
  <si>
    <t>Sales Data</t>
  </si>
  <si>
    <t>Gross Sales</t>
  </si>
  <si>
    <t>Net Income</t>
  </si>
  <si>
    <t>Expense Data</t>
  </si>
  <si>
    <t>MLS Fees</t>
  </si>
  <si>
    <t>Lockbox Key</t>
  </si>
  <si>
    <t>Office</t>
  </si>
  <si>
    <t>Professsional Dues</t>
  </si>
  <si>
    <t>Subtotal Fixed</t>
  </si>
  <si>
    <t>Prospecting</t>
  </si>
  <si>
    <t>Education</t>
  </si>
  <si>
    <t>Subtotal Variable</t>
  </si>
  <si>
    <t>Total Expenses</t>
  </si>
  <si>
    <t>Charts</t>
  </si>
  <si>
    <t>Data Entry</t>
  </si>
  <si>
    <t>BUDGET</t>
  </si>
  <si>
    <t>Reconciliation between funds allocated and expenses planned</t>
  </si>
  <si>
    <t>DATA ENTRY</t>
  </si>
  <si>
    <t>ANNUAL INCOME GOALS</t>
  </si>
  <si>
    <t>PLAN</t>
  </si>
  <si>
    <t>SALES</t>
  </si>
  <si>
    <t>EDUCATION</t>
  </si>
  <si>
    <t>CHARTS</t>
  </si>
  <si>
    <r>
      <t xml:space="preserve">Table of Contents - </t>
    </r>
    <r>
      <rPr>
        <b/>
        <i/>
        <sz val="16"/>
        <color rgb="FF2D3F4C"/>
        <rFont val="Times New Roman"/>
        <family val="1"/>
      </rPr>
      <t>Click below to go to each section</t>
    </r>
  </si>
  <si>
    <r>
      <t xml:space="preserve">Percent of Income </t>
    </r>
    <r>
      <rPr>
        <i/>
        <sz val="12"/>
        <color rgb="FF2D3F4C"/>
        <rFont val="Times New Roman"/>
        <family val="1"/>
      </rPr>
      <t>(Listing &amp; Sales should = 100%)</t>
    </r>
  </si>
  <si>
    <t>Buyer</t>
  </si>
  <si>
    <t>Seller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</si>
</sst>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m/d/yy;@"/>
    <numFmt numFmtId="167" formatCode="&quot;$&quot;#,##0"/>
    <numFmt numFmtId="168" formatCode="&quot;$&quot;#,##0.00"/>
    <numFmt numFmtId="169" formatCode="_([$$-409]* #,##0_);_([$$-409]* \(#,##0\);_([$$-409]* &quot;-&quot;??_);_(@_)"/>
  </numFmts>
  <fonts count="47">
    <font>
      <sz val="10"/>
      <name val="Arial"/>
    </font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1"/>
      <name val="Tahoma"/>
      <family val="2"/>
    </font>
    <font>
      <sz val="22"/>
      <color indexed="9"/>
      <name val="FreightBig Pro Bold"/>
      <family val="3"/>
    </font>
    <font>
      <sz val="10"/>
      <name val="FreightBig Pro Bold"/>
      <family val="3"/>
    </font>
    <font>
      <sz val="12"/>
      <color rgb="FF2D3F4C"/>
      <name val="Arial"/>
      <family val="2"/>
    </font>
    <font>
      <sz val="12"/>
      <color rgb="FF2D3F4C"/>
      <name val="Avenir Book"/>
    </font>
    <font>
      <b/>
      <sz val="12"/>
      <color rgb="FF2D3F4C"/>
      <name val="Arial"/>
      <family val="2"/>
    </font>
    <font>
      <sz val="12"/>
      <color indexed="9"/>
      <name val="Arial"/>
      <family val="2"/>
    </font>
    <font>
      <sz val="12"/>
      <name val="Avenir"/>
      <family val="2"/>
    </font>
    <font>
      <sz val="12"/>
      <color rgb="FFD8C792"/>
      <name val="Arial"/>
      <family val="2"/>
    </font>
    <font>
      <sz val="12"/>
      <name val="FreightBig Pro Bold"/>
      <family val="3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D8C792"/>
      <name val="Times New Roman"/>
      <family val="1"/>
    </font>
    <font>
      <i/>
      <sz val="12"/>
      <name val="Times New Roman"/>
      <family val="1"/>
    </font>
    <font>
      <sz val="11"/>
      <color rgb="FF2D3F4C"/>
      <name val="Avenr"/>
    </font>
    <font>
      <sz val="12"/>
      <color rgb="FF2D3F4C"/>
      <name val="Times New Roman"/>
      <family val="1"/>
    </font>
    <font>
      <b/>
      <sz val="12"/>
      <color rgb="FF2D3F4C"/>
      <name val="Times New Roman"/>
      <family val="1"/>
    </font>
    <font>
      <sz val="16"/>
      <color rgb="FF2D3F4C"/>
      <name val="FreightBig Pro Bold"/>
      <family val="3"/>
    </font>
    <font>
      <b/>
      <sz val="18"/>
      <color rgb="FF2D3F4C"/>
      <name val="Times New Roman"/>
      <family val="1"/>
    </font>
    <font>
      <b/>
      <sz val="16"/>
      <color rgb="FF2D3F4C"/>
      <name val="Times New Roman"/>
      <family val="1"/>
    </font>
    <font>
      <b/>
      <i/>
      <sz val="16"/>
      <color rgb="FF2D3F4C"/>
      <name val="Times New Roman"/>
      <family val="1"/>
    </font>
    <font>
      <b/>
      <sz val="16"/>
      <color rgb="FF697F99"/>
      <name val="Arial"/>
      <family val="2"/>
    </font>
    <font>
      <b/>
      <sz val="14"/>
      <color rgb="FFD8C792"/>
      <name val="Times New Roman"/>
      <family val="1"/>
    </font>
    <font>
      <b/>
      <u/>
      <sz val="12"/>
      <color rgb="FF2D3F4C"/>
      <name val="Times New Roman"/>
      <family val="1"/>
    </font>
    <font>
      <i/>
      <sz val="12"/>
      <color rgb="FF2D3F4C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rgb="FFD8C792"/>
      <name val="Times New Roman"/>
      <family val="1"/>
    </font>
    <font>
      <sz val="12"/>
      <color indexed="9"/>
      <name val="Times New Roman"/>
      <family val="1"/>
    </font>
    <font>
      <i/>
      <sz val="12"/>
      <color rgb="FF2D3F4C"/>
      <name val="Arial"/>
      <family val="2"/>
    </font>
    <font>
      <sz val="10"/>
      <name val="Arial"/>
      <family val="2"/>
    </font>
    <font>
      <b/>
      <sz val="12"/>
      <color theme="0"/>
      <name val="Times New Roman"/>
      <family val="1"/>
    </font>
    <font>
      <sz val="11"/>
      <color rgb="FF2D3F4C"/>
      <name val="Arial"/>
      <family val="2"/>
    </font>
    <font>
      <i/>
      <sz val="11"/>
      <color rgb="FF2D3F4C"/>
      <name val="Arial"/>
      <family val="2"/>
    </font>
    <font>
      <u/>
      <sz val="12"/>
      <color rgb="FF2D3F4C"/>
      <name val="Arial"/>
      <family val="2"/>
    </font>
    <font>
      <b/>
      <i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3F4C"/>
        <bgColor indexed="64"/>
      </patternFill>
    </fill>
    <fill>
      <patternFill patternType="solid">
        <fgColor rgb="FF697F99"/>
        <bgColor indexed="64"/>
      </patternFill>
    </fill>
    <fill>
      <patternFill patternType="solid">
        <fgColor rgb="FFD8C792"/>
        <bgColor indexed="64"/>
      </patternFill>
    </fill>
    <fill>
      <patternFill patternType="solid">
        <fgColor rgb="FFD8C792"/>
        <bgColor rgb="FFC0C0C0"/>
      </patternFill>
    </fill>
    <fill>
      <patternFill patternType="solid">
        <fgColor rgb="FF2D3F4C"/>
        <bgColor rgb="FFC0C0C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7">
    <xf numFmtId="0" fontId="0" fillId="0" borderId="0" xfId="0"/>
    <xf numFmtId="164" fontId="8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9" fontId="8" fillId="0" borderId="0" xfId="3" applyFont="1" applyFill="1" applyBorder="1" applyAlignment="1" applyProtection="1">
      <alignment horizontal="center"/>
    </xf>
    <xf numFmtId="164" fontId="8" fillId="0" borderId="0" xfId="1" applyNumberFormat="1" applyFont="1" applyFill="1" applyBorder="1" applyProtection="1">
      <protection locked="0"/>
    </xf>
    <xf numFmtId="44" fontId="8" fillId="0" borderId="0" xfId="1" applyFont="1" applyFill="1" applyBorder="1"/>
    <xf numFmtId="44" fontId="8" fillId="0" borderId="0" xfId="1" applyFont="1" applyFill="1" applyBorder="1" applyProtection="1">
      <protection locked="0"/>
    </xf>
    <xf numFmtId="9" fontId="8" fillId="0" borderId="0" xfId="3" applyFont="1" applyFill="1" applyBorder="1" applyProtection="1">
      <protection locked="0"/>
    </xf>
    <xf numFmtId="164" fontId="8" fillId="0" borderId="0" xfId="0" applyNumberFormat="1" applyFont="1" applyFill="1" applyBorder="1"/>
    <xf numFmtId="1" fontId="8" fillId="0" borderId="0" xfId="0" applyNumberFormat="1" applyFont="1" applyFill="1" applyBorder="1"/>
    <xf numFmtId="165" fontId="8" fillId="0" borderId="0" xfId="0" applyNumberFormat="1" applyFont="1" applyFill="1" applyBorder="1"/>
    <xf numFmtId="37" fontId="8" fillId="0" borderId="0" xfId="1" applyNumberFormat="1" applyFont="1" applyFill="1" applyBorder="1"/>
    <xf numFmtId="0" fontId="12" fillId="3" borderId="0" xfId="0" applyFont="1" applyFill="1" applyBorder="1"/>
    <xf numFmtId="0" fontId="12" fillId="0" borderId="0" xfId="0" applyFont="1" applyFill="1" applyBorder="1"/>
    <xf numFmtId="0" fontId="13" fillId="3" borderId="2" xfId="0" applyFont="1" applyFill="1" applyBorder="1"/>
    <xf numFmtId="164" fontId="13" fillId="3" borderId="3" xfId="1" applyNumberFormat="1" applyFont="1" applyFill="1" applyBorder="1"/>
    <xf numFmtId="164" fontId="13" fillId="3" borderId="6" xfId="1" applyNumberFormat="1" applyFont="1" applyFill="1" applyBorder="1"/>
    <xf numFmtId="0" fontId="8" fillId="0" borderId="0" xfId="0" applyFont="1"/>
    <xf numFmtId="164" fontId="8" fillId="0" borderId="0" xfId="1" applyNumberFormat="1" applyFont="1"/>
    <xf numFmtId="5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39" fontId="8" fillId="0" borderId="0" xfId="1" applyNumberFormat="1" applyFont="1"/>
    <xf numFmtId="44" fontId="8" fillId="0" borderId="0" xfId="1" applyFont="1"/>
    <xf numFmtId="3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44" fontId="9" fillId="0" borderId="0" xfId="1" applyFont="1" applyAlignment="1">
      <alignment horizontal="center"/>
    </xf>
    <xf numFmtId="3" fontId="9" fillId="0" borderId="0" xfId="0" applyNumberFormat="1" applyFont="1" applyAlignment="1">
      <alignment horizontal="center"/>
    </xf>
    <xf numFmtId="37" fontId="8" fillId="0" borderId="0" xfId="1" applyNumberFormat="1" applyFont="1"/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3" borderId="0" xfId="0" applyFont="1" applyFill="1"/>
    <xf numFmtId="164" fontId="8" fillId="3" borderId="0" xfId="1" applyNumberFormat="1" applyFont="1" applyFill="1"/>
    <xf numFmtId="0" fontId="8" fillId="3" borderId="0" xfId="0" applyFont="1" applyFill="1" applyAlignment="1">
      <alignment horizontal="center"/>
    </xf>
    <xf numFmtId="169" fontId="8" fillId="0" borderId="0" xfId="0" applyNumberFormat="1" applyFont="1"/>
    <xf numFmtId="169" fontId="9" fillId="0" borderId="0" xfId="0" applyNumberFormat="1" applyFont="1" applyBorder="1" applyAlignment="1">
      <alignment horizontal="center"/>
    </xf>
    <xf numFmtId="0" fontId="8" fillId="0" borderId="0" xfId="0" applyFont="1" applyBorder="1"/>
    <xf numFmtId="169" fontId="8" fillId="0" borderId="0" xfId="0" applyNumberFormat="1" applyFont="1" applyBorder="1"/>
    <xf numFmtId="164" fontId="8" fillId="0" borderId="0" xfId="0" applyNumberFormat="1" applyFont="1" applyBorder="1"/>
    <xf numFmtId="44" fontId="8" fillId="0" borderId="0" xfId="1" applyFont="1" applyBorder="1"/>
    <xf numFmtId="0" fontId="8" fillId="0" borderId="0" xfId="0" applyFont="1" applyAlignment="1">
      <alignment horizontal="center"/>
    </xf>
    <xf numFmtId="1" fontId="8" fillId="2" borderId="0" xfId="0" applyNumberFormat="1" applyFont="1" applyFill="1" applyBorder="1" applyProtection="1"/>
    <xf numFmtId="164" fontId="9" fillId="3" borderId="0" xfId="1" applyNumberFormat="1" applyFont="1" applyFill="1" applyAlignment="1">
      <alignment horizontal="center"/>
    </xf>
    <xf numFmtId="0" fontId="18" fillId="6" borderId="7" xfId="0" applyFont="1" applyFill="1" applyBorder="1"/>
    <xf numFmtId="0" fontId="8" fillId="0" borderId="0" xfId="0" applyFont="1" applyFill="1"/>
    <xf numFmtId="164" fontId="16" fillId="0" borderId="0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3" fillId="0" borderId="0" xfId="0" applyFont="1" applyFill="1"/>
    <xf numFmtId="0" fontId="14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164" fontId="13" fillId="3" borderId="0" xfId="1" applyNumberFormat="1" applyFont="1" applyFill="1"/>
    <xf numFmtId="164" fontId="13" fillId="0" borderId="0" xfId="1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/>
    <xf numFmtId="164" fontId="13" fillId="0" borderId="0" xfId="1" applyNumberFormat="1" applyFont="1"/>
    <xf numFmtId="0" fontId="13" fillId="0" borderId="0" xfId="0" applyFont="1" applyAlignment="1">
      <alignment horizontal="center"/>
    </xf>
    <xf numFmtId="164" fontId="13" fillId="2" borderId="0" xfId="1" applyNumberFormat="1" applyFont="1" applyFill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" borderId="42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2" fillId="3" borderId="4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0" fontId="22" fillId="3" borderId="45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167" fontId="27" fillId="7" borderId="53" xfId="0" applyNumberFormat="1" applyFont="1" applyFill="1" applyBorder="1" applyAlignment="1">
      <alignment vertical="center"/>
    </xf>
    <xf numFmtId="1" fontId="27" fillId="7" borderId="38" xfId="0" applyNumberFormat="1" applyFont="1" applyFill="1" applyBorder="1" applyAlignment="1">
      <alignment vertical="center"/>
    </xf>
    <xf numFmtId="168" fontId="27" fillId="7" borderId="38" xfId="0" applyNumberFormat="1" applyFont="1" applyFill="1" applyBorder="1" applyAlignment="1">
      <alignment vertical="center"/>
    </xf>
    <xf numFmtId="168" fontId="27" fillId="7" borderId="39" xfId="0" applyNumberFormat="1" applyFont="1" applyFill="1" applyBorder="1" applyAlignment="1">
      <alignment vertical="center"/>
    </xf>
    <xf numFmtId="167" fontId="27" fillId="7" borderId="49" xfId="0" applyNumberFormat="1" applyFont="1" applyFill="1" applyBorder="1" applyAlignment="1">
      <alignment vertical="center"/>
    </xf>
    <xf numFmtId="1" fontId="27" fillId="7" borderId="39" xfId="0" applyNumberFormat="1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68" fontId="21" fillId="3" borderId="0" xfId="0" applyNumberFormat="1" applyFont="1" applyFill="1" applyAlignment="1">
      <alignment vertical="center"/>
    </xf>
    <xf numFmtId="168" fontId="23" fillId="8" borderId="39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64" fontId="13" fillId="3" borderId="25" xfId="1" applyNumberFormat="1" applyFont="1" applyFill="1" applyBorder="1"/>
    <xf numFmtId="0" fontId="0" fillId="3" borderId="0" xfId="0" applyFill="1"/>
    <xf numFmtId="0" fontId="12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23" fillId="4" borderId="5" xfId="0" applyFont="1" applyFill="1" applyBorder="1" applyAlignment="1">
      <alignment horizontal="left" vertical="center"/>
    </xf>
    <xf numFmtId="0" fontId="23" fillId="4" borderId="46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left" vertical="center" wrapText="1"/>
    </xf>
    <xf numFmtId="0" fontId="23" fillId="4" borderId="47" xfId="0" applyFont="1" applyFill="1" applyBorder="1" applyAlignment="1">
      <alignment horizontal="left" vertical="center" wrapText="1"/>
    </xf>
    <xf numFmtId="0" fontId="23" fillId="4" borderId="52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168" fontId="23" fillId="8" borderId="48" xfId="0" applyNumberFormat="1" applyFont="1" applyFill="1" applyBorder="1" applyAlignment="1">
      <alignment horizontal="right" vertical="center"/>
    </xf>
    <xf numFmtId="168" fontId="23" fillId="8" borderId="38" xfId="0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2" fillId="3" borderId="0" xfId="2" applyFont="1" applyFill="1" applyBorder="1" applyAlignment="1" applyProtection="1">
      <alignment horizontal="center"/>
    </xf>
    <xf numFmtId="0" fontId="33" fillId="4" borderId="28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4" fillId="6" borderId="1" xfId="2" applyFont="1" applyFill="1" applyBorder="1" applyAlignment="1" applyProtection="1">
      <alignment horizontal="center" vertical="center"/>
    </xf>
    <xf numFmtId="0" fontId="27" fillId="3" borderId="2" xfId="0" applyFont="1" applyFill="1" applyBorder="1"/>
    <xf numFmtId="0" fontId="27" fillId="3" borderId="2" xfId="0" applyFont="1" applyFill="1" applyBorder="1" applyAlignment="1">
      <alignment horizontal="center"/>
    </xf>
    <xf numFmtId="0" fontId="27" fillId="3" borderId="8" xfId="0" applyFont="1" applyFill="1" applyBorder="1"/>
    <xf numFmtId="0" fontId="26" fillId="3" borderId="2" xfId="0" applyFont="1" applyFill="1" applyBorder="1"/>
    <xf numFmtId="0" fontId="27" fillId="3" borderId="13" xfId="0" applyFont="1" applyFill="1" applyBorder="1"/>
    <xf numFmtId="0" fontId="27" fillId="3" borderId="19" xfId="0" applyFont="1" applyFill="1" applyBorder="1"/>
    <xf numFmtId="164" fontId="27" fillId="3" borderId="7" xfId="1" applyNumberFormat="1" applyFont="1" applyFill="1" applyBorder="1" applyAlignment="1">
      <alignment horizontal="center"/>
    </xf>
    <xf numFmtId="164" fontId="27" fillId="3" borderId="4" xfId="1" applyNumberFormat="1" applyFont="1" applyFill="1" applyBorder="1" applyAlignment="1">
      <alignment horizontal="center"/>
    </xf>
    <xf numFmtId="164" fontId="13" fillId="3" borderId="55" xfId="1" applyNumberFormat="1" applyFont="1" applyFill="1" applyBorder="1"/>
    <xf numFmtId="9" fontId="13" fillId="3" borderId="34" xfId="3" applyFont="1" applyFill="1" applyBorder="1" applyAlignment="1" applyProtection="1">
      <alignment horizontal="center"/>
      <protection locked="0"/>
    </xf>
    <xf numFmtId="9" fontId="13" fillId="3" borderId="41" xfId="3" applyFont="1" applyFill="1" applyBorder="1" applyAlignment="1" applyProtection="1">
      <alignment horizontal="center"/>
    </xf>
    <xf numFmtId="164" fontId="13" fillId="3" borderId="9" xfId="0" applyNumberFormat="1" applyFont="1" applyFill="1" applyBorder="1"/>
    <xf numFmtId="164" fontId="13" fillId="3" borderId="6" xfId="1" applyNumberFormat="1" applyFont="1" applyFill="1" applyBorder="1" applyProtection="1">
      <protection locked="0"/>
    </xf>
    <xf numFmtId="0" fontId="13" fillId="3" borderId="7" xfId="0" applyFont="1" applyFill="1" applyBorder="1"/>
    <xf numFmtId="44" fontId="13" fillId="3" borderId="4" xfId="1" applyFont="1" applyFill="1" applyBorder="1"/>
    <xf numFmtId="164" fontId="13" fillId="3" borderId="34" xfId="1" applyNumberFormat="1" applyFont="1" applyFill="1" applyBorder="1" applyProtection="1">
      <protection locked="0"/>
    </xf>
    <xf numFmtId="164" fontId="13" fillId="3" borderId="41" xfId="1" applyNumberFormat="1" applyFont="1" applyFill="1" applyBorder="1" applyProtection="1">
      <protection locked="0"/>
    </xf>
    <xf numFmtId="9" fontId="13" fillId="3" borderId="34" xfId="3" applyFont="1" applyFill="1" applyBorder="1" applyProtection="1">
      <protection locked="0"/>
    </xf>
    <xf numFmtId="9" fontId="13" fillId="3" borderId="41" xfId="3" applyFont="1" applyFill="1" applyBorder="1" applyProtection="1">
      <protection locked="0"/>
    </xf>
    <xf numFmtId="164" fontId="13" fillId="3" borderId="10" xfId="1" applyNumberFormat="1" applyFont="1" applyFill="1" applyBorder="1"/>
    <xf numFmtId="164" fontId="13" fillId="3" borderId="11" xfId="1" applyNumberFormat="1" applyFont="1" applyFill="1" applyBorder="1"/>
    <xf numFmtId="164" fontId="13" fillId="3" borderId="6" xfId="0" applyNumberFormat="1" applyFont="1" applyFill="1" applyBorder="1"/>
    <xf numFmtId="0" fontId="13" fillId="3" borderId="3" xfId="0" applyFont="1" applyFill="1" applyBorder="1"/>
    <xf numFmtId="44" fontId="13" fillId="3" borderId="12" xfId="1" applyFont="1" applyFill="1" applyBorder="1"/>
    <xf numFmtId="1" fontId="13" fillId="3" borderId="3" xfId="0" applyNumberFormat="1" applyFont="1" applyFill="1" applyBorder="1"/>
    <xf numFmtId="1" fontId="13" fillId="3" borderId="12" xfId="0" applyNumberFormat="1" applyFont="1" applyFill="1" applyBorder="1"/>
    <xf numFmtId="9" fontId="13" fillId="3" borderId="3" xfId="3" applyFont="1" applyFill="1" applyBorder="1" applyProtection="1">
      <protection locked="0"/>
    </xf>
    <xf numFmtId="9" fontId="13" fillId="3" borderId="12" xfId="3" applyFont="1" applyFill="1" applyBorder="1" applyProtection="1">
      <protection locked="0"/>
    </xf>
    <xf numFmtId="165" fontId="13" fillId="3" borderId="3" xfId="0" applyNumberFormat="1" applyFont="1" applyFill="1" applyBorder="1"/>
    <xf numFmtId="165" fontId="13" fillId="3" borderId="12" xfId="0" applyNumberFormat="1" applyFont="1" applyFill="1" applyBorder="1"/>
    <xf numFmtId="164" fontId="13" fillId="3" borderId="12" xfId="1" applyNumberFormat="1" applyFont="1" applyFill="1" applyBorder="1"/>
    <xf numFmtId="37" fontId="13" fillId="3" borderId="12" xfId="1" applyNumberFormat="1" applyFont="1" applyFill="1" applyBorder="1"/>
    <xf numFmtId="0" fontId="13" fillId="3" borderId="14" xfId="0" applyFont="1" applyFill="1" applyBorder="1"/>
    <xf numFmtId="164" fontId="13" fillId="3" borderId="15" xfId="0" applyNumberFormat="1" applyFont="1" applyFill="1" applyBorder="1"/>
    <xf numFmtId="0" fontId="33" fillId="4" borderId="28" xfId="0" applyFont="1" applyFill="1" applyBorder="1" applyAlignment="1">
      <alignment horizontal="center"/>
    </xf>
    <xf numFmtId="0" fontId="33" fillId="4" borderId="29" xfId="0" applyFont="1" applyFill="1" applyBorder="1" applyAlignment="1">
      <alignment horizontal="center"/>
    </xf>
    <xf numFmtId="0" fontId="36" fillId="5" borderId="22" xfId="0" applyFont="1" applyFill="1" applyBorder="1" applyAlignment="1">
      <alignment horizontal="center"/>
    </xf>
    <xf numFmtId="0" fontId="36" fillId="5" borderId="27" xfId="0" applyFont="1" applyFill="1" applyBorder="1" applyAlignment="1">
      <alignment horizontal="center"/>
    </xf>
    <xf numFmtId="0" fontId="33" fillId="4" borderId="30" xfId="0" applyFont="1" applyFill="1" applyBorder="1" applyAlignment="1">
      <alignment horizontal="center"/>
    </xf>
    <xf numFmtId="0" fontId="33" fillId="4" borderId="19" xfId="0" applyFont="1" applyFill="1" applyBorder="1" applyAlignment="1">
      <alignment horizontal="center"/>
    </xf>
    <xf numFmtId="39" fontId="33" fillId="4" borderId="20" xfId="1" applyNumberFormat="1" applyFont="1" applyFill="1" applyBorder="1" applyAlignment="1">
      <alignment horizontal="center"/>
    </xf>
    <xf numFmtId="44" fontId="33" fillId="4" borderId="20" xfId="1" applyFont="1" applyFill="1" applyBorder="1" applyAlignment="1">
      <alignment horizontal="center"/>
    </xf>
    <xf numFmtId="3" fontId="33" fillId="4" borderId="20" xfId="0" applyNumberFormat="1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/>
    </xf>
    <xf numFmtId="0" fontId="37" fillId="5" borderId="22" xfId="0" applyFont="1" applyFill="1" applyBorder="1" applyAlignment="1">
      <alignment horizontal="center" wrapText="1"/>
    </xf>
    <xf numFmtId="0" fontId="37" fillId="5" borderId="26" xfId="0" applyFont="1" applyFill="1" applyBorder="1" applyAlignment="1">
      <alignment horizontal="center" wrapText="1"/>
    </xf>
    <xf numFmtId="0" fontId="37" fillId="5" borderId="27" xfId="0" applyFont="1" applyFill="1" applyBorder="1" applyAlignment="1">
      <alignment horizontal="center" wrapText="1"/>
    </xf>
    <xf numFmtId="0" fontId="22" fillId="3" borderId="2" xfId="0" applyFont="1" applyFill="1" applyBorder="1"/>
    <xf numFmtId="0" fontId="22" fillId="3" borderId="13" xfId="0" applyFont="1" applyFill="1" applyBorder="1"/>
    <xf numFmtId="0" fontId="21" fillId="6" borderId="16" xfId="0" applyFont="1" applyFill="1" applyBorder="1"/>
    <xf numFmtId="0" fontId="22" fillId="3" borderId="35" xfId="0" applyFont="1" applyFill="1" applyBorder="1"/>
    <xf numFmtId="37" fontId="8" fillId="3" borderId="12" xfId="1" applyNumberFormat="1" applyFont="1" applyFill="1" applyBorder="1"/>
    <xf numFmtId="37" fontId="8" fillId="3" borderId="15" xfId="1" applyNumberFormat="1" applyFont="1" applyFill="1" applyBorder="1"/>
    <xf numFmtId="37" fontId="8" fillId="3" borderId="24" xfId="1" applyNumberFormat="1" applyFont="1" applyFill="1" applyBorder="1"/>
    <xf numFmtId="9" fontId="8" fillId="3" borderId="3" xfId="3" applyFont="1" applyFill="1" applyBorder="1" applyAlignment="1">
      <alignment horizontal="center"/>
    </xf>
    <xf numFmtId="37" fontId="8" fillId="3" borderId="3" xfId="1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/>
    </xf>
    <xf numFmtId="9" fontId="8" fillId="3" borderId="14" xfId="3" applyFont="1" applyFill="1" applyBorder="1" applyAlignment="1">
      <alignment horizontal="center"/>
    </xf>
    <xf numFmtId="37" fontId="8" fillId="3" borderId="14" xfId="1" applyNumberFormat="1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/>
    </xf>
    <xf numFmtId="9" fontId="8" fillId="3" borderId="0" xfId="3" applyFont="1" applyFill="1" applyAlignment="1">
      <alignment horizontal="center"/>
    </xf>
    <xf numFmtId="37" fontId="8" fillId="3" borderId="0" xfId="1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9" fontId="9" fillId="6" borderId="17" xfId="3" applyFont="1" applyFill="1" applyBorder="1" applyAlignment="1">
      <alignment horizontal="center"/>
    </xf>
    <xf numFmtId="37" fontId="9" fillId="6" borderId="17" xfId="1" applyNumberFormat="1" applyFont="1" applyFill="1" applyBorder="1" applyAlignment="1">
      <alignment horizontal="center"/>
    </xf>
    <xf numFmtId="37" fontId="9" fillId="6" borderId="18" xfId="1" applyNumberFormat="1" applyFont="1" applyFill="1" applyBorder="1" applyAlignment="1">
      <alignment horizontal="center"/>
    </xf>
    <xf numFmtId="164" fontId="38" fillId="4" borderId="28" xfId="1" applyNumberFormat="1" applyFont="1" applyFill="1" applyBorder="1" applyAlignment="1">
      <alignment horizontal="center"/>
    </xf>
    <xf numFmtId="164" fontId="38" fillId="4" borderId="29" xfId="1" applyNumberFormat="1" applyFont="1" applyFill="1" applyBorder="1" applyAlignment="1">
      <alignment horizontal="center"/>
    </xf>
    <xf numFmtId="164" fontId="38" fillId="4" borderId="30" xfId="1" applyNumberFormat="1" applyFont="1" applyFill="1" applyBorder="1" applyAlignment="1">
      <alignment horizontal="center"/>
    </xf>
    <xf numFmtId="164" fontId="39" fillId="5" borderId="36" xfId="1" applyNumberFormat="1" applyFont="1" applyFill="1" applyBorder="1" applyAlignment="1">
      <alignment horizontal="center"/>
    </xf>
    <xf numFmtId="164" fontId="39" fillId="5" borderId="32" xfId="1" applyNumberFormat="1" applyFont="1" applyFill="1" applyBorder="1" applyAlignment="1">
      <alignment horizontal="center"/>
    </xf>
    <xf numFmtId="164" fontId="39" fillId="5" borderId="33" xfId="1" applyNumberFormat="1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164" fontId="27" fillId="6" borderId="17" xfId="1" applyNumberFormat="1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7" fillId="6" borderId="37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44" fontId="13" fillId="3" borderId="3" xfId="1" applyFont="1" applyFill="1" applyBorder="1"/>
    <xf numFmtId="0" fontId="13" fillId="3" borderId="12" xfId="0" applyFont="1" applyFill="1" applyBorder="1"/>
    <xf numFmtId="166" fontId="13" fillId="3" borderId="2" xfId="0" applyNumberFormat="1" applyFont="1" applyFill="1" applyBorder="1" applyAlignment="1">
      <alignment horizontal="left"/>
    </xf>
    <xf numFmtId="164" fontId="13" fillId="3" borderId="3" xfId="1" applyNumberFormat="1" applyFont="1" applyFill="1" applyBorder="1" applyAlignment="1"/>
    <xf numFmtId="10" fontId="13" fillId="3" borderId="3" xfId="1" applyNumberFormat="1" applyFont="1" applyFill="1" applyBorder="1" applyAlignment="1"/>
    <xf numFmtId="0" fontId="13" fillId="3" borderId="3" xfId="0" applyFont="1" applyFill="1" applyBorder="1" applyAlignment="1"/>
    <xf numFmtId="164" fontId="13" fillId="3" borderId="3" xfId="1" applyNumberFormat="1" applyFont="1" applyFill="1" applyBorder="1" applyAlignment="1">
      <alignment horizontal="center"/>
    </xf>
    <xf numFmtId="166" fontId="13" fillId="3" borderId="13" xfId="0" applyNumberFormat="1" applyFont="1" applyFill="1" applyBorder="1" applyAlignment="1">
      <alignment horizontal="left"/>
    </xf>
    <xf numFmtId="164" fontId="13" fillId="3" borderId="14" xfId="1" applyNumberFormat="1" applyFont="1" applyFill="1" applyBorder="1" applyAlignment="1"/>
    <xf numFmtId="164" fontId="13" fillId="3" borderId="14" xfId="1" applyNumberFormat="1" applyFont="1" applyFill="1" applyBorder="1"/>
    <xf numFmtId="0" fontId="13" fillId="3" borderId="15" xfId="0" applyFont="1" applyFill="1" applyBorder="1"/>
    <xf numFmtId="0" fontId="40" fillId="6" borderId="22" xfId="0" applyFont="1" applyFill="1" applyBorder="1"/>
    <xf numFmtId="0" fontId="13" fillId="6" borderId="9" xfId="0" applyFont="1" applyFill="1" applyBorder="1"/>
    <xf numFmtId="9" fontId="13" fillId="6" borderId="6" xfId="3" applyFont="1" applyFill="1" applyBorder="1"/>
    <xf numFmtId="0" fontId="40" fillId="6" borderId="8" xfId="0" applyFont="1" applyFill="1" applyBorder="1"/>
    <xf numFmtId="0" fontId="13" fillId="6" borderId="3" xfId="0" applyFont="1" applyFill="1" applyBorder="1"/>
    <xf numFmtId="0" fontId="40" fillId="6" borderId="23" xfId="0" applyFont="1" applyFill="1" applyBorder="1"/>
    <xf numFmtId="0" fontId="13" fillId="6" borderId="14" xfId="0" applyFont="1" applyFill="1" applyBorder="1"/>
    <xf numFmtId="9" fontId="13" fillId="6" borderId="24" xfId="3" applyFont="1" applyFill="1" applyBorder="1"/>
    <xf numFmtId="9" fontId="13" fillId="3" borderId="0" xfId="3" applyFont="1" applyFill="1"/>
    <xf numFmtId="0" fontId="15" fillId="6" borderId="38" xfId="0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27" fillId="6" borderId="17" xfId="0" applyFont="1" applyFill="1" applyBorder="1"/>
    <xf numFmtId="0" fontId="27" fillId="6" borderId="18" xfId="0" applyFont="1" applyFill="1" applyBorder="1"/>
    <xf numFmtId="0" fontId="41" fillId="0" borderId="0" xfId="0" applyFont="1"/>
    <xf numFmtId="0" fontId="13" fillId="3" borderId="56" xfId="0" applyFont="1" applyFill="1" applyBorder="1"/>
    <xf numFmtId="164" fontId="13" fillId="3" borderId="9" xfId="1" applyNumberFormat="1" applyFont="1" applyFill="1" applyBorder="1"/>
    <xf numFmtId="44" fontId="13" fillId="3" borderId="9" xfId="1" applyFont="1" applyFill="1" applyBorder="1"/>
    <xf numFmtId="0" fontId="13" fillId="3" borderId="9" xfId="0" applyFont="1" applyFill="1" applyBorder="1"/>
    <xf numFmtId="0" fontId="13" fillId="3" borderId="6" xfId="0" applyFont="1" applyFill="1" applyBorder="1"/>
    <xf numFmtId="0" fontId="33" fillId="4" borderId="57" xfId="0" applyFont="1" applyFill="1" applyBorder="1" applyAlignment="1">
      <alignment horizontal="center" vertical="center"/>
    </xf>
    <xf numFmtId="0" fontId="33" fillId="4" borderId="58" xfId="0" applyFont="1" applyFill="1" applyBorder="1" applyAlignment="1">
      <alignment horizontal="center" vertical="center"/>
    </xf>
    <xf numFmtId="0" fontId="33" fillId="4" borderId="59" xfId="0" applyFont="1" applyFill="1" applyBorder="1" applyAlignment="1">
      <alignment horizontal="center" vertical="center"/>
    </xf>
    <xf numFmtId="164" fontId="8" fillId="3" borderId="0" xfId="1" quotePrefix="1" applyNumberFormat="1" applyFont="1" applyFill="1"/>
    <xf numFmtId="0" fontId="27" fillId="6" borderId="56" xfId="0" applyFont="1" applyFill="1" applyBorder="1" applyProtection="1"/>
    <xf numFmtId="167" fontId="27" fillId="6" borderId="9" xfId="0" applyNumberFormat="1" applyFont="1" applyFill="1" applyBorder="1" applyAlignment="1" applyProtection="1">
      <alignment horizontal="right"/>
    </xf>
    <xf numFmtId="164" fontId="27" fillId="6" borderId="9" xfId="1" applyNumberFormat="1" applyFont="1" applyFill="1" applyBorder="1" applyAlignment="1" applyProtection="1">
      <alignment horizontal="right"/>
    </xf>
    <xf numFmtId="0" fontId="27" fillId="6" borderId="9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13" xfId="0" applyFont="1" applyFill="1" applyBorder="1" applyProtection="1"/>
    <xf numFmtId="167" fontId="27" fillId="6" borderId="14" xfId="0" applyNumberFormat="1" applyFont="1" applyFill="1" applyBorder="1" applyAlignment="1" applyProtection="1">
      <alignment horizontal="right"/>
    </xf>
    <xf numFmtId="164" fontId="27" fillId="6" borderId="14" xfId="1" applyNumberFormat="1" applyFont="1" applyFill="1" applyBorder="1" applyAlignment="1" applyProtection="1">
      <alignment horizontal="right"/>
    </xf>
    <xf numFmtId="9" fontId="27" fillId="6" borderId="14" xfId="1" applyNumberFormat="1" applyFont="1" applyFill="1" applyBorder="1"/>
    <xf numFmtId="9" fontId="27" fillId="6" borderId="15" xfId="1" applyNumberFormat="1" applyFont="1" applyFill="1" applyBorder="1"/>
    <xf numFmtId="164" fontId="23" fillId="4" borderId="28" xfId="1" applyNumberFormat="1" applyFont="1" applyFill="1" applyBorder="1" applyAlignment="1">
      <alignment horizontal="center" vertical="center"/>
    </xf>
    <xf numFmtId="164" fontId="23" fillId="4" borderId="29" xfId="1" applyNumberFormat="1" applyFont="1" applyFill="1" applyBorder="1" applyAlignment="1">
      <alignment horizontal="center" vertical="center"/>
    </xf>
    <xf numFmtId="164" fontId="23" fillId="4" borderId="30" xfId="1" applyNumberFormat="1" applyFont="1" applyFill="1" applyBorder="1" applyAlignment="1">
      <alignment horizontal="center" vertical="center"/>
    </xf>
    <xf numFmtId="0" fontId="42" fillId="5" borderId="5" xfId="0" applyFont="1" applyFill="1" applyBorder="1" applyAlignment="1">
      <alignment horizontal="left" vertical="center"/>
    </xf>
    <xf numFmtId="0" fontId="42" fillId="5" borderId="46" xfId="0" applyFont="1" applyFill="1" applyBorder="1" applyAlignment="1">
      <alignment vertical="center"/>
    </xf>
    <xf numFmtId="0" fontId="42" fillId="5" borderId="39" xfId="0" applyFont="1" applyFill="1" applyBorder="1" applyAlignment="1">
      <alignment vertical="center"/>
    </xf>
    <xf numFmtId="0" fontId="42" fillId="5" borderId="46" xfId="0" applyFont="1" applyFill="1" applyBorder="1" applyAlignment="1">
      <alignment horizontal="left" vertical="center"/>
    </xf>
    <xf numFmtId="0" fontId="42" fillId="5" borderId="39" xfId="0" applyFont="1" applyFill="1" applyBorder="1" applyAlignment="1">
      <alignment horizontal="left" vertical="center"/>
    </xf>
    <xf numFmtId="0" fontId="42" fillId="5" borderId="5" xfId="0" applyFont="1" applyFill="1" applyBorder="1" applyAlignment="1">
      <alignment horizontal="center" vertical="center"/>
    </xf>
    <xf numFmtId="0" fontId="42" fillId="5" borderId="39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right" vertical="center"/>
    </xf>
    <xf numFmtId="0" fontId="27" fillId="3" borderId="26" xfId="0" applyFont="1" applyFill="1" applyBorder="1" applyAlignment="1">
      <alignment horizontal="right" vertical="center"/>
    </xf>
    <xf numFmtId="0" fontId="21" fillId="3" borderId="42" xfId="0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3" fillId="3" borderId="42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43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168" fontId="13" fillId="7" borderId="51" xfId="0" applyNumberFormat="1" applyFont="1" applyFill="1" applyBorder="1" applyAlignment="1">
      <alignment vertical="center"/>
    </xf>
    <xf numFmtId="0" fontId="13" fillId="3" borderId="50" xfId="0" applyFont="1" applyFill="1" applyBorder="1" applyAlignment="1">
      <alignment vertical="center"/>
    </xf>
    <xf numFmtId="168" fontId="13" fillId="7" borderId="42" xfId="0" applyNumberFormat="1" applyFont="1" applyFill="1" applyBorder="1" applyAlignment="1">
      <alignment vertical="center"/>
    </xf>
    <xf numFmtId="1" fontId="13" fillId="7" borderId="5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47" xfId="0" applyFont="1" applyFill="1" applyBorder="1" applyAlignment="1">
      <alignment horizontal="left" vertical="center"/>
    </xf>
    <xf numFmtId="168" fontId="13" fillId="7" borderId="44" xfId="0" applyNumberFormat="1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4" fillId="3" borderId="0" xfId="0" applyFont="1" applyFill="1" applyAlignment="1">
      <alignment vertical="center"/>
    </xf>
    <xf numFmtId="0" fontId="23" fillId="4" borderId="0" xfId="0" applyFont="1" applyFill="1" applyBorder="1" applyAlignment="1">
      <alignment vertical="center"/>
    </xf>
    <xf numFmtId="0" fontId="42" fillId="5" borderId="54" xfId="0" applyFont="1" applyFill="1" applyBorder="1" applyAlignment="1">
      <alignment horizontal="left" vertical="center"/>
    </xf>
    <xf numFmtId="0" fontId="42" fillId="5" borderId="47" xfId="0" applyFont="1" applyFill="1" applyBorder="1" applyAlignment="1">
      <alignment vertical="center"/>
    </xf>
    <xf numFmtId="0" fontId="42" fillId="5" borderId="48" xfId="0" applyFont="1" applyFill="1" applyBorder="1" applyAlignment="1">
      <alignment vertical="center"/>
    </xf>
    <xf numFmtId="0" fontId="27" fillId="3" borderId="42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52" xfId="0" applyFont="1" applyFill="1" applyBorder="1" applyAlignment="1">
      <alignment vertical="center"/>
    </xf>
    <xf numFmtId="0" fontId="21" fillId="3" borderId="48" xfId="0" applyFont="1" applyFill="1" applyBorder="1" applyAlignment="1">
      <alignment vertical="center"/>
    </xf>
    <xf numFmtId="0" fontId="13" fillId="3" borderId="54" xfId="0" applyFont="1" applyFill="1" applyBorder="1" applyAlignment="1">
      <alignment horizontal="left" vertical="center"/>
    </xf>
    <xf numFmtId="10" fontId="13" fillId="7" borderId="48" xfId="0" applyNumberFormat="1" applyFont="1" applyFill="1" applyBorder="1" applyAlignment="1">
      <alignment vertical="center"/>
    </xf>
    <xf numFmtId="0" fontId="13" fillId="3" borderId="50" xfId="0" applyFont="1" applyFill="1" applyBorder="1" applyAlignment="1">
      <alignment horizontal="left" vertical="center"/>
    </xf>
    <xf numFmtId="10" fontId="13" fillId="7" borderId="51" xfId="0" applyNumberFormat="1" applyFont="1" applyFill="1" applyBorder="1" applyAlignment="1">
      <alignment vertical="center"/>
    </xf>
    <xf numFmtId="0" fontId="13" fillId="3" borderId="52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168" fontId="15" fillId="7" borderId="38" xfId="0" applyNumberFormat="1" applyFont="1" applyFill="1" applyBorder="1" applyAlignment="1">
      <alignment vertical="center"/>
    </xf>
    <xf numFmtId="10" fontId="13" fillId="7" borderId="38" xfId="0" applyNumberFormat="1" applyFont="1" applyFill="1" applyBorder="1" applyAlignment="1">
      <alignment vertical="center"/>
    </xf>
    <xf numFmtId="168" fontId="13" fillId="7" borderId="48" xfId="0" applyNumberFormat="1" applyFont="1" applyFill="1" applyBorder="1" applyAlignment="1">
      <alignment vertical="center"/>
    </xf>
    <xf numFmtId="0" fontId="40" fillId="3" borderId="54" xfId="0" applyFont="1" applyFill="1" applyBorder="1" applyAlignment="1">
      <alignment horizontal="left" vertical="center"/>
    </xf>
    <xf numFmtId="0" fontId="40" fillId="3" borderId="47" xfId="0" applyFont="1" applyFill="1" applyBorder="1" applyAlignment="1">
      <alignment horizontal="left" vertical="center"/>
    </xf>
    <xf numFmtId="168" fontId="15" fillId="7" borderId="51" xfId="0" applyNumberFormat="1" applyFont="1" applyFill="1" applyBorder="1" applyAlignment="1">
      <alignment vertical="center"/>
    </xf>
    <xf numFmtId="0" fontId="40" fillId="3" borderId="5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4" fontId="13" fillId="7" borderId="51" xfId="0" applyNumberFormat="1" applyFont="1" applyFill="1" applyBorder="1" applyAlignment="1">
      <alignment vertical="center"/>
    </xf>
    <xf numFmtId="0" fontId="45" fillId="3" borderId="5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42" fillId="5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left" vertical="center"/>
    </xf>
    <xf numFmtId="0" fontId="21" fillId="6" borderId="46" xfId="0" applyFont="1" applyFill="1" applyBorder="1" applyAlignment="1">
      <alignment horizontal="left" vertical="center"/>
    </xf>
    <xf numFmtId="0" fontId="21" fillId="6" borderId="39" xfId="0" applyFont="1" applyFill="1" applyBorder="1" applyAlignment="1">
      <alignment horizontal="left" vertical="center"/>
    </xf>
    <xf numFmtId="0" fontId="23" fillId="4" borderId="39" xfId="0" applyFont="1" applyFill="1" applyBorder="1" applyAlignment="1">
      <alignment horizontal="left" vertical="center"/>
    </xf>
    <xf numFmtId="0" fontId="21" fillId="6" borderId="39" xfId="0" applyFont="1" applyFill="1" applyBorder="1" applyAlignment="1">
      <alignment horizontal="center" vertical="center"/>
    </xf>
    <xf numFmtId="3" fontId="46" fillId="7" borderId="3" xfId="0" applyNumberFormat="1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horizontal="left" vertical="center"/>
    </xf>
    <xf numFmtId="0" fontId="46" fillId="6" borderId="46" xfId="0" applyFont="1" applyFill="1" applyBorder="1" applyAlignment="1">
      <alignment horizontal="left" vertical="center"/>
    </xf>
    <xf numFmtId="0" fontId="46" fillId="6" borderId="39" xfId="0" applyFont="1" applyFill="1" applyBorder="1" applyAlignment="1">
      <alignment horizontal="left" vertical="center"/>
    </xf>
    <xf numFmtId="0" fontId="46" fillId="6" borderId="3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D3F4C"/>
      <color rgb="FFD8C792"/>
      <color rgb="FF697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D8C792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r>
              <a:rPr lang="en-US">
                <a:solidFill>
                  <a:srgbClr val="D8C792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Contacts By Source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99FF"/>
              </a:solidFill>
            </c:spPr>
            <c:extLst>
              <c:ext xmlns:c16="http://schemas.microsoft.com/office/drawing/2014/chart" uri="{C3380CC4-5D6E-409C-BE32-E72D297353CC}">
                <c16:uniqueId val="{00000001-400F-47BA-AA43-42661CBA086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400F-47BA-AA43-42661CBA08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5-400F-47BA-AA43-42661CBA086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</c:spPr>
            <c:extLst>
              <c:ext xmlns:c16="http://schemas.microsoft.com/office/drawing/2014/chart" uri="{C3380CC4-5D6E-409C-BE32-E72D297353CC}">
                <c16:uniqueId val="{00000007-400F-47BA-AA43-42661CBA086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9-400F-47BA-AA43-42661CBA086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D8C792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Sphere</c:v>
              </c:pt>
              <c:pt idx="1">
                <c:v>Farm</c:v>
              </c:pt>
              <c:pt idx="2">
                <c:v>Open House</c:v>
              </c:pt>
              <c:pt idx="3">
                <c:v>Misc. Contacts</c:v>
              </c:pt>
            </c:strLit>
          </c:cat>
          <c:val>
            <c:numLit>
              <c:formatCode>#,##0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400F-47BA-AA43-42661CBA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79928700807648345"/>
          <c:y val="0.33867736058072145"/>
          <c:w val="0.1748825194866882"/>
          <c:h val="0.4560143988921525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D8C792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2D3F4C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100" b="1" i="0" u="none" strike="noStrike" kern="1200" baseline="0">
                <a:solidFill>
                  <a:srgbClr val="D8C792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r>
              <a:rPr lang="en-US" sz="1100" b="1" i="0" u="none" strike="noStrike" kern="1200" baseline="0">
                <a:solidFill>
                  <a:srgbClr val="D8C792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rPr>
              <a:t>Appointments By Source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99FF"/>
              </a:solidFill>
            </c:spPr>
            <c:extLst>
              <c:ext xmlns:c16="http://schemas.microsoft.com/office/drawing/2014/chart" uri="{C3380CC4-5D6E-409C-BE32-E72D297353CC}">
                <c16:uniqueId val="{00000001-9A2C-4557-A072-1E911D48655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9A2C-4557-A072-1E911D48655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5-9A2C-4557-A072-1E911D48655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</c:spPr>
            <c:extLst>
              <c:ext xmlns:c16="http://schemas.microsoft.com/office/drawing/2014/chart" uri="{C3380CC4-5D6E-409C-BE32-E72D297353CC}">
                <c16:uniqueId val="{00000007-9A2C-4557-A072-1E911D48655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9-9A2C-4557-A072-1E911D48655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rgbClr val="D8C792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Sphere</c:v>
              </c:pt>
              <c:pt idx="1">
                <c:v>Farm</c:v>
              </c:pt>
              <c:pt idx="2">
                <c:v>Open House</c:v>
              </c:pt>
              <c:pt idx="3">
                <c:v>Misc. Contacts</c:v>
              </c:pt>
            </c:strLit>
          </c:cat>
          <c:val>
            <c:numLit>
              <c:formatCode>#,##0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A2C-4557-A072-1E911D48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0051857511512214"/>
          <c:y val="0.33867736058072145"/>
          <c:w val="0.1748825194866882"/>
          <c:h val="0.45601439889215251"/>
        </c:manualLayout>
      </c:layout>
      <c:overlay val="0"/>
      <c:txPr>
        <a:bodyPr/>
        <a:lstStyle/>
        <a:p>
          <a:pPr>
            <a:defRPr lang="en-US" sz="920" b="0" i="0" u="none" strike="noStrike" kern="1200" baseline="0">
              <a:solidFill>
                <a:srgbClr val="D8C792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697F99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100" b="1" i="0" u="none" strike="noStrike" kern="1200" baseline="0">
                <a:solidFill>
                  <a:srgbClr val="2D3F4C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r>
              <a:rPr lang="en-US" sz="1100" b="1" i="0" u="none" strike="noStrike" kern="1200" baseline="0">
                <a:solidFill>
                  <a:srgbClr val="2D3F4C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rPr>
              <a:t>Transactions By Source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99FF"/>
              </a:solidFill>
            </c:spPr>
            <c:extLst>
              <c:ext xmlns:c16="http://schemas.microsoft.com/office/drawing/2014/chart" uri="{C3380CC4-5D6E-409C-BE32-E72D297353CC}">
                <c16:uniqueId val="{00000001-8420-4459-B31F-A580B72065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8420-4459-B31F-A580B72065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5-8420-4459-B31F-A580B72065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</c:spPr>
            <c:extLst>
              <c:ext xmlns:c16="http://schemas.microsoft.com/office/drawing/2014/chart" uri="{C3380CC4-5D6E-409C-BE32-E72D297353CC}">
                <c16:uniqueId val="{00000007-8420-4459-B31F-A580B72065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9-8420-4459-B31F-A580B720651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rgbClr val="2D3F4C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Sphere</c:v>
              </c:pt>
              <c:pt idx="1">
                <c:v>Farm</c:v>
              </c:pt>
              <c:pt idx="2">
                <c:v>Floor</c:v>
              </c:pt>
              <c:pt idx="3">
                <c:v>Open House</c:v>
              </c:pt>
              <c:pt idx="4">
                <c:v>Misc. Contacts</c:v>
              </c:pt>
            </c:strLit>
          </c:cat>
          <c:val>
            <c:numLit>
              <c:formatCode>#,##0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420-4459-B31F-A580B720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0100922786030382"/>
          <c:y val="0.34225660171171385"/>
          <c:w val="0.17445292999411524"/>
          <c:h val="0.45723342884924273"/>
        </c:manualLayout>
      </c:layout>
      <c:overlay val="0"/>
      <c:txPr>
        <a:bodyPr/>
        <a:lstStyle/>
        <a:p>
          <a:pPr>
            <a:defRPr lang="en-US" sz="920" b="0" i="0" u="none" strike="noStrike" kern="1200" baseline="0">
              <a:solidFill>
                <a:srgbClr val="2D3F4C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8C792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</xdr:colOff>
      <xdr:row>2</xdr:row>
      <xdr:rowOff>108585</xdr:rowOff>
    </xdr:from>
    <xdr:to>
      <xdr:col>11</xdr:col>
      <xdr:colOff>434383</xdr:colOff>
      <xdr:row>4</xdr:row>
      <xdr:rowOff>156298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D7876A-4B2C-FCCB-ECB7-F431DB673121}"/>
            </a:ext>
          </a:extLst>
        </xdr:cNvPr>
        <xdr:cNvSpPr txBox="1"/>
      </xdr:nvSpPr>
      <xdr:spPr>
        <a:xfrm>
          <a:off x="3492499" y="393700"/>
          <a:ext cx="4584701" cy="355600"/>
        </a:xfrm>
        <a:prstGeom prst="rect">
          <a:avLst/>
        </a:prstGeom>
        <a:solidFill>
          <a:srgbClr val="2D3F4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400" b="1">
              <a:solidFill>
                <a:srgbClr val="D8C79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2024 A N N U A L   B U S I N E S S </a:t>
          </a:r>
          <a:r>
            <a:rPr lang="pt-BR" sz="1400" b="1" baseline="0">
              <a:solidFill>
                <a:srgbClr val="D8C79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P L A N</a:t>
          </a:r>
          <a:endParaRPr lang="en-US" sz="1400" b="1">
            <a:solidFill>
              <a:srgbClr val="D8C792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121920</xdr:colOff>
      <xdr:row>1</xdr:row>
      <xdr:rowOff>15240</xdr:rowOff>
    </xdr:from>
    <xdr:to>
      <xdr:col>4</xdr:col>
      <xdr:colOff>535940</xdr:colOff>
      <xdr:row>7</xdr:row>
      <xdr:rowOff>155819</xdr:rowOff>
    </xdr:to>
    <xdr:pic>
      <xdr:nvPicPr>
        <xdr:cNvPr id="4185" name="Picture 3">
          <a:extLst>
            <a:ext uri="{FF2B5EF4-FFF2-40B4-BE49-F238E27FC236}">
              <a16:creationId xmlns:a16="http://schemas.microsoft.com/office/drawing/2014/main" id="{43334858-E4EE-4A5B-11F7-84EFBCDC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91086"/>
          <a:ext cx="3560885" cy="1384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530225</xdr:colOff>
      <xdr:row>5</xdr:row>
      <xdr:rowOff>158749</xdr:rowOff>
    </xdr:from>
    <xdr:to>
      <xdr:col>8</xdr:col>
      <xdr:colOff>377214</xdr:colOff>
      <xdr:row>11</xdr:row>
      <xdr:rowOff>163714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8CB42BE-05B0-D734-CF29-A8BECC8511F9}"/>
            </a:ext>
          </a:extLst>
        </xdr:cNvPr>
        <xdr:cNvSpPr txBox="1">
          <a:spLocks noChangeArrowheads="1"/>
        </xdr:cNvSpPr>
      </xdr:nvSpPr>
      <xdr:spPr bwMode="auto">
        <a:xfrm>
          <a:off x="7215043" y="1620404"/>
          <a:ext cx="3166307" cy="127519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Fill in </a:t>
          </a:r>
          <a:r>
            <a:rPr lang="en-US" sz="1200" b="0" i="1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your own data</a:t>
          </a:r>
          <a:r>
            <a:rPr lang="en-US" sz="1200" b="0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 in the </a:t>
          </a:r>
          <a:r>
            <a:rPr lang="en-US" sz="1200" b="1" i="0" strike="noStrik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red boxes</a:t>
          </a:r>
          <a:r>
            <a:rPr lang="en-US" sz="1200" b="0" i="0" strike="noStrik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0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on the</a:t>
          </a:r>
          <a:r>
            <a:rPr lang="en-US" sz="1200" b="1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 Income Goals</a:t>
          </a:r>
          <a:r>
            <a:rPr lang="en-US" sz="1200" b="0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 and </a:t>
          </a:r>
          <a:r>
            <a:rPr lang="en-US" sz="1200" b="1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Plan worksheets</a:t>
          </a:r>
          <a:r>
            <a:rPr lang="en-US" sz="1200" b="0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, and Excel will calculate the rest!</a:t>
          </a:r>
        </a:p>
        <a:p>
          <a:pPr algn="l" rtl="0">
            <a:defRPr sz="1000"/>
          </a:pPr>
          <a:endParaRPr lang="en-US" sz="1200" b="0" i="0" strike="noStrike">
            <a:solidFill>
              <a:srgbClr val="2D3F4C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2D3F4C"/>
              </a:solidFill>
              <a:latin typeface="Arial" panose="020B0604020202020204" pitchFamily="34" charset="0"/>
              <a:cs typeface="Arial" panose="020B0604020202020204" pitchFamily="34" charset="0"/>
            </a:rPr>
            <a:t>Good luck.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361950</xdr:colOff>
      <xdr:row>17</xdr:row>
      <xdr:rowOff>34290</xdr:rowOff>
    </xdr:to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E6607101-2D42-46BD-BB1C-82FC69165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0</xdr:colOff>
      <xdr:row>20</xdr:row>
      <xdr:rowOff>0</xdr:rowOff>
    </xdr:from>
    <xdr:to>
      <xdr:col>6</xdr:col>
      <xdr:colOff>361950</xdr:colOff>
      <xdr:row>34</xdr:row>
      <xdr:rowOff>34290</xdr:rowOff>
    </xdr:to>
    <xdr:graphicFrame macro="">
      <xdr:nvGraphicFramePr>
        <xdr:cNvPr id="3" name="Chart 2" descr="Chart 1">
          <a:extLst>
            <a:ext uri="{FF2B5EF4-FFF2-40B4-BE49-F238E27FC236}">
              <a16:creationId xmlns:a16="http://schemas.microsoft.com/office/drawing/2014/main" id="{88DE4822-DAA0-4321-A7FA-7899138F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0</xdr:colOff>
      <xdr:row>37</xdr:row>
      <xdr:rowOff>0</xdr:rowOff>
    </xdr:from>
    <xdr:to>
      <xdr:col>6</xdr:col>
      <xdr:colOff>372110</xdr:colOff>
      <xdr:row>51</xdr:row>
      <xdr:rowOff>27940</xdr:rowOff>
    </xdr:to>
    <xdr:graphicFrame macro="">
      <xdr:nvGraphicFramePr>
        <xdr:cNvPr id="4" name="Chart 3" descr="Chart 2">
          <a:extLst>
            <a:ext uri="{FF2B5EF4-FFF2-40B4-BE49-F238E27FC236}">
              <a16:creationId xmlns:a16="http://schemas.microsoft.com/office/drawing/2014/main" id="{F40E3396-CAB1-43C0-B11B-B406BC6FA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MeralGabal/Zoho%20WorkDrive%20(Patten%20Marketing%20Team%20Drive)/NEW%20WORKDRIVE/MARKETING%20TEAM%20ONLY/COLLATERAL/MARKETING%20PIECE/INDUSTRY%20RESOURCES/BUSINESS%20PLANNING/Business%20Planning%20-%20New%20Year/EDITEDAwesome_Business_Planning_Worksheet_by_PATTEN_TITLE.xlsx?04BCF05B" TargetMode="External"/><Relationship Id="rId1" Type="http://schemas.openxmlformats.org/officeDocument/2006/relationships/externalLinkPath" Target="file:///\\04BCF05B\EDITEDAwesome_Business_Planning_Worksheet_by_PATTEN_TIT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Financial Goals"/>
      <sheetName val="3. Prospecting Goals"/>
      <sheetName val="4. Education"/>
      <sheetName val="5. Budget"/>
      <sheetName val="6. Data Entry"/>
      <sheetName val="7. Charts"/>
    </sheetNames>
    <sheetDataSet>
      <sheetData sheetId="0"/>
      <sheetData sheetId="1">
        <row r="9">
          <cell r="F9">
            <v>200000</v>
          </cell>
        </row>
      </sheetData>
      <sheetData sheetId="2">
        <row r="37">
          <cell r="F37">
            <v>5280</v>
          </cell>
        </row>
      </sheetData>
      <sheetData sheetId="3">
        <row r="42">
          <cell r="F42">
            <v>650</v>
          </cell>
          <cell r="M42">
            <v>0</v>
          </cell>
        </row>
      </sheetData>
      <sheetData sheetId="4">
        <row r="26">
          <cell r="C26" t="str">
            <v>Cell Phone</v>
          </cell>
        </row>
        <row r="27">
          <cell r="C27" t="str">
            <v>Top Producer</v>
          </cell>
        </row>
        <row r="28">
          <cell r="C28" t="str">
            <v>Realtor.com</v>
          </cell>
        </row>
        <row r="29">
          <cell r="C29" t="str">
            <v>Ad Tracker</v>
          </cell>
        </row>
        <row r="30">
          <cell r="C30" t="str">
            <v>Miscellaneous 5</v>
          </cell>
        </row>
        <row r="31">
          <cell r="C31" t="str">
            <v>Miscellaneous 6</v>
          </cell>
        </row>
        <row r="32">
          <cell r="C32" t="str">
            <v>Miscellaneous 7</v>
          </cell>
        </row>
        <row r="33">
          <cell r="C33" t="str">
            <v>Miscellaneous 8</v>
          </cell>
        </row>
        <row r="34">
          <cell r="C34" t="str">
            <v>Miscellaneous 9</v>
          </cell>
        </row>
        <row r="35">
          <cell r="C35" t="str">
            <v>Miscellaneous 10</v>
          </cell>
        </row>
      </sheetData>
      <sheetData sheetId="5">
        <row r="36">
          <cell r="R36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50">
          <cell r="R50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D55" t="str">
            <v>Cell Phone</v>
          </cell>
        </row>
        <row r="56">
          <cell r="D56" t="str">
            <v>Top Producer</v>
          </cell>
        </row>
        <row r="57">
          <cell r="D57" t="str">
            <v>Realtor.com</v>
          </cell>
        </row>
        <row r="58">
          <cell r="D58" t="str">
            <v>Ad Tracker</v>
          </cell>
        </row>
        <row r="59">
          <cell r="D59" t="str">
            <v>Miscellaneous 5</v>
          </cell>
        </row>
        <row r="60">
          <cell r="D60" t="str">
            <v>Miscellaneous 6</v>
          </cell>
        </row>
        <row r="61">
          <cell r="D61" t="str">
            <v>Miscellaneous 7</v>
          </cell>
        </row>
        <row r="62">
          <cell r="D62" t="str">
            <v>Miscellaneous 8</v>
          </cell>
        </row>
        <row r="63">
          <cell r="D63" t="str">
            <v>Miscellaneous 9</v>
          </cell>
        </row>
        <row r="64">
          <cell r="D64" t="str">
            <v>Miscellaneous 10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altor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altor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7:I22"/>
  <sheetViews>
    <sheetView showGridLines="0" tabSelected="1" zoomScaleNormal="100" workbookViewId="0"/>
  </sheetViews>
  <sheetFormatPr defaultColWidth="11.44140625" defaultRowHeight="13.8"/>
  <cols>
    <col min="1" max="16384" width="11.44140625" style="13"/>
  </cols>
  <sheetData>
    <row r="7" spans="4:9" ht="28.8">
      <c r="D7" s="97"/>
      <c r="E7" s="97"/>
      <c r="F7" s="97"/>
      <c r="G7" s="97"/>
      <c r="H7" s="97"/>
      <c r="I7" s="97"/>
    </row>
    <row r="9" spans="4:9">
      <c r="D9" s="12"/>
      <c r="E9" s="12"/>
      <c r="F9" s="12"/>
      <c r="G9" s="12"/>
      <c r="H9" s="12"/>
      <c r="I9" s="12"/>
    </row>
    <row r="10" spans="4:9">
      <c r="D10" s="95"/>
      <c r="E10" s="95"/>
      <c r="F10" s="95"/>
      <c r="G10" s="95"/>
      <c r="H10" s="95"/>
      <c r="I10" s="95"/>
    </row>
    <row r="11" spans="4:9" ht="22.8">
      <c r="D11" s="110" t="s">
        <v>72</v>
      </c>
      <c r="E11" s="110"/>
      <c r="F11" s="110"/>
      <c r="G11" s="110"/>
      <c r="H11" s="110"/>
      <c r="I11" s="110"/>
    </row>
    <row r="12" spans="4:9">
      <c r="D12" s="95"/>
      <c r="E12" s="95"/>
      <c r="F12" s="95"/>
      <c r="G12" s="95"/>
      <c r="H12" s="95"/>
      <c r="I12" s="95"/>
    </row>
    <row r="13" spans="4:9" ht="20.399999999999999">
      <c r="D13" s="111" t="s">
        <v>199</v>
      </c>
      <c r="E13" s="111"/>
      <c r="F13" s="111"/>
      <c r="G13" s="111"/>
      <c r="H13" s="111"/>
      <c r="I13" s="111"/>
    </row>
    <row r="14" spans="4:9" ht="21.6">
      <c r="D14" s="96"/>
      <c r="E14" s="96"/>
      <c r="F14" s="96"/>
      <c r="G14" s="96"/>
      <c r="H14" s="96"/>
      <c r="I14" s="96"/>
    </row>
    <row r="15" spans="4:9" ht="21">
      <c r="D15" s="112" t="s">
        <v>60</v>
      </c>
      <c r="E15" s="112"/>
      <c r="F15" s="112"/>
      <c r="G15" s="112"/>
      <c r="H15" s="112"/>
      <c r="I15" s="112"/>
    </row>
    <row r="16" spans="4:9" ht="21">
      <c r="D16" s="112" t="s">
        <v>61</v>
      </c>
      <c r="E16" s="112"/>
      <c r="F16" s="112"/>
      <c r="G16" s="112"/>
      <c r="H16" s="112"/>
      <c r="I16" s="112"/>
    </row>
    <row r="17" spans="4:9" ht="21">
      <c r="D17" s="112" t="s">
        <v>62</v>
      </c>
      <c r="E17" s="112"/>
      <c r="F17" s="112"/>
      <c r="G17" s="112"/>
      <c r="H17" s="112"/>
      <c r="I17" s="112"/>
    </row>
    <row r="18" spans="4:9" ht="21">
      <c r="D18" s="112" t="s">
        <v>186</v>
      </c>
      <c r="E18" s="112"/>
      <c r="F18" s="112"/>
      <c r="G18" s="112"/>
      <c r="H18" s="112"/>
      <c r="I18" s="112"/>
    </row>
    <row r="19" spans="4:9" ht="21">
      <c r="D19" s="112" t="s">
        <v>95</v>
      </c>
      <c r="E19" s="112"/>
      <c r="F19" s="112"/>
      <c r="G19" s="112"/>
      <c r="H19" s="112"/>
      <c r="I19" s="112"/>
    </row>
    <row r="20" spans="4:9" ht="21">
      <c r="D20" s="112" t="s">
        <v>190</v>
      </c>
      <c r="E20" s="112"/>
      <c r="F20" s="112"/>
      <c r="G20" s="112"/>
      <c r="H20" s="112"/>
      <c r="I20" s="112"/>
    </row>
    <row r="21" spans="4:9" ht="21">
      <c r="D21" s="112" t="s">
        <v>189</v>
      </c>
      <c r="E21" s="112"/>
      <c r="F21" s="112"/>
      <c r="G21" s="112"/>
      <c r="H21" s="112"/>
      <c r="I21" s="112"/>
    </row>
    <row r="22" spans="4:9">
      <c r="D22" s="95"/>
      <c r="E22" s="95"/>
      <c r="F22" s="95"/>
      <c r="G22" s="95"/>
      <c r="H22" s="95"/>
      <c r="I22" s="95"/>
    </row>
  </sheetData>
  <mergeCells count="14">
    <mergeCell ref="D7:I7"/>
    <mergeCell ref="D11:I11"/>
    <mergeCell ref="D13:I13"/>
    <mergeCell ref="D19:I19"/>
    <mergeCell ref="D20:I20"/>
    <mergeCell ref="D21:I21"/>
    <mergeCell ref="D22:I22"/>
    <mergeCell ref="D10:I10"/>
    <mergeCell ref="D12:I12"/>
    <mergeCell ref="D14:I14"/>
    <mergeCell ref="D15:I15"/>
    <mergeCell ref="D16:I16"/>
    <mergeCell ref="D17:I17"/>
    <mergeCell ref="D18:I18"/>
  </mergeCells>
  <phoneticPr fontId="7" type="noConversion"/>
  <hyperlinks>
    <hyperlink ref="D17:G17" location="Sales!A1" display="Sales" xr:uid="{00000000-0004-0000-0000-000000000000}"/>
    <hyperlink ref="D16:G16" location="Plan!A1" display="Plan" xr:uid="{00000000-0004-0000-0000-000001000000}"/>
    <hyperlink ref="D15:G15" location="'Income Goals'!A1" display="Income Goals" xr:uid="{00000000-0004-0000-0000-000002000000}"/>
    <hyperlink ref="D18" location="Education!A1" display="Education" xr:uid="{00000000-0004-0000-0000-000003000000}"/>
    <hyperlink ref="D19:I19" location="Budget!A1" display="Budget" xr:uid="{00000000-0004-0000-0000-000004000000}"/>
    <hyperlink ref="D20:I20" location="'Data Entry'!A1" display="Data Entry" xr:uid="{00000000-0004-0000-0000-000005000000}"/>
    <hyperlink ref="D21:I21" location="Charts!A1" display="Charts" xr:uid="{00000000-0004-0000-0000-000006000000}"/>
  </hyperlinks>
  <pageMargins left="0.75" right="0.75" top="1" bottom="1" header="0.5" footer="0.5"/>
  <pageSetup scale="66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zoomScaleNormal="100" workbookViewId="0">
      <selection activeCell="D4" sqref="D4"/>
    </sheetView>
  </sheetViews>
  <sheetFormatPr defaultColWidth="11.44140625" defaultRowHeight="15"/>
  <cols>
    <col min="1" max="1" width="11.44140625" style="17" customWidth="1"/>
    <col min="2" max="2" width="51.88671875" style="17" bestFit="1" customWidth="1"/>
    <col min="3" max="3" width="14.88671875" style="18" bestFit="1" customWidth="1"/>
    <col min="4" max="5" width="19.33203125" style="18" customWidth="1"/>
    <col min="6" max="6" width="6.44140625" style="17" bestFit="1" customWidth="1"/>
    <col min="7" max="7" width="11.44140625" style="19" customWidth="1"/>
    <col min="8" max="16384" width="11.44140625" style="17"/>
  </cols>
  <sheetData>
    <row r="1" spans="1:7" ht="15.6" thickBot="1"/>
    <row r="2" spans="1:7" ht="18" thickBot="1">
      <c r="B2" s="113" t="s">
        <v>194</v>
      </c>
      <c r="C2" s="114"/>
      <c r="D2" s="114"/>
      <c r="E2" s="115" t="s">
        <v>63</v>
      </c>
    </row>
    <row r="3" spans="1:7" ht="15.6" thickBot="1">
      <c r="A3" s="17">
        <v>100</v>
      </c>
      <c r="B3" s="32"/>
      <c r="C3" s="33"/>
      <c r="D3" s="33"/>
    </row>
    <row r="4" spans="1:7" ht="16.2" thickBot="1">
      <c r="B4" s="121" t="s">
        <v>53</v>
      </c>
      <c r="C4" s="93"/>
      <c r="D4" s="124"/>
      <c r="E4" s="1"/>
    </row>
    <row r="5" spans="1:7" ht="16.2" thickTop="1">
      <c r="B5" s="116"/>
      <c r="C5" s="15"/>
      <c r="D5" s="16"/>
      <c r="E5" s="1"/>
    </row>
    <row r="6" spans="1:7" s="20" customFormat="1" ht="16.2" thickBot="1">
      <c r="B6" s="117"/>
      <c r="C6" s="122" t="s">
        <v>12</v>
      </c>
      <c r="D6" s="123" t="s">
        <v>40</v>
      </c>
      <c r="E6" s="2"/>
      <c r="G6" s="19"/>
    </row>
    <row r="7" spans="1:7" ht="16.8" thickTop="1" thickBot="1">
      <c r="B7" s="118" t="s">
        <v>200</v>
      </c>
      <c r="C7" s="125"/>
      <c r="D7" s="126"/>
      <c r="E7" s="3"/>
    </row>
    <row r="8" spans="1:7" ht="16.2" thickTop="1">
      <c r="B8" s="116" t="s">
        <v>0</v>
      </c>
      <c r="C8" s="127">
        <f>D4*C7</f>
        <v>0</v>
      </c>
      <c r="D8" s="128">
        <f>D4*D7</f>
        <v>0</v>
      </c>
      <c r="E8" s="4"/>
    </row>
    <row r="9" spans="1:7" ht="16.2" thickBot="1">
      <c r="B9" s="116"/>
      <c r="C9" s="129"/>
      <c r="D9" s="130"/>
      <c r="E9" s="5"/>
    </row>
    <row r="10" spans="1:7" ht="16.8" thickTop="1" thickBot="1">
      <c r="B10" s="118" t="s">
        <v>1</v>
      </c>
      <c r="C10" s="131"/>
      <c r="D10" s="132"/>
      <c r="E10" s="6"/>
    </row>
    <row r="11" spans="1:7" ht="16.8" thickTop="1" thickBot="1">
      <c r="B11" s="118" t="s">
        <v>2</v>
      </c>
      <c r="C11" s="133"/>
      <c r="D11" s="134"/>
      <c r="E11" s="7"/>
    </row>
    <row r="12" spans="1:7" ht="16.8" thickTop="1" thickBot="1">
      <c r="B12" s="116" t="s">
        <v>3</v>
      </c>
      <c r="C12" s="135">
        <f>C10*C11</f>
        <v>0</v>
      </c>
      <c r="D12" s="136">
        <f>D10*D11</f>
        <v>0</v>
      </c>
      <c r="E12" s="1"/>
    </row>
    <row r="13" spans="1:7" ht="16.8" thickTop="1" thickBot="1">
      <c r="B13" s="118" t="s">
        <v>4</v>
      </c>
      <c r="C13" s="133"/>
      <c r="D13" s="134"/>
      <c r="E13" s="7"/>
    </row>
    <row r="14" spans="1:7" ht="16.2" thickTop="1">
      <c r="B14" s="116" t="s">
        <v>5</v>
      </c>
      <c r="C14" s="127">
        <f>C12*C13</f>
        <v>0</v>
      </c>
      <c r="D14" s="137">
        <f>D12*D13</f>
        <v>0</v>
      </c>
      <c r="E14" s="8"/>
    </row>
    <row r="15" spans="1:7" ht="15.6">
      <c r="B15" s="116"/>
      <c r="C15" s="138"/>
      <c r="D15" s="139"/>
      <c r="E15" s="5"/>
    </row>
    <row r="16" spans="1:7" ht="15.6">
      <c r="B16" s="116" t="s">
        <v>6</v>
      </c>
      <c r="C16" s="140" t="e">
        <f>C8/C14</f>
        <v>#DIV/0!</v>
      </c>
      <c r="D16" s="141" t="e">
        <f>D8/D14</f>
        <v>#DIV/0!</v>
      </c>
      <c r="E16" s="9"/>
    </row>
    <row r="17" spans="2:5" ht="15.6">
      <c r="B17" s="116" t="s">
        <v>7</v>
      </c>
      <c r="C17" s="142">
        <v>0.8</v>
      </c>
      <c r="D17" s="143">
        <v>0.8</v>
      </c>
      <c r="E17" s="7"/>
    </row>
    <row r="18" spans="2:5" ht="15.6">
      <c r="B18" s="116" t="s">
        <v>8</v>
      </c>
      <c r="C18" s="140" t="e">
        <f>C16/C17</f>
        <v>#DIV/0!</v>
      </c>
      <c r="D18" s="141" t="e">
        <f>D16/D17</f>
        <v>#DIV/0!</v>
      </c>
      <c r="E18" s="9"/>
    </row>
    <row r="19" spans="2:5" ht="15.6">
      <c r="B19" s="116" t="s">
        <v>9</v>
      </c>
      <c r="C19" s="144" t="e">
        <f>C18/12</f>
        <v>#DIV/0!</v>
      </c>
      <c r="D19" s="145" t="e">
        <f>D18/12</f>
        <v>#DIV/0!</v>
      </c>
      <c r="E19" s="10"/>
    </row>
    <row r="20" spans="2:5" ht="15.6">
      <c r="B20" s="116" t="s">
        <v>10</v>
      </c>
      <c r="C20" s="15" t="e">
        <f>C16*C10</f>
        <v>#DIV/0!</v>
      </c>
      <c r="D20" s="146" t="e">
        <f>D16*D10</f>
        <v>#DIV/0!</v>
      </c>
      <c r="E20" s="1"/>
    </row>
    <row r="21" spans="2:5" ht="15.6">
      <c r="B21" s="119"/>
      <c r="C21" s="15"/>
      <c r="D21" s="146"/>
      <c r="E21" s="1"/>
    </row>
    <row r="22" spans="2:5" ht="15.6">
      <c r="B22" s="119"/>
      <c r="C22" s="15"/>
      <c r="D22" s="146"/>
      <c r="E22" s="1"/>
    </row>
    <row r="23" spans="2:5" ht="15.6">
      <c r="B23" s="116" t="s">
        <v>19</v>
      </c>
      <c r="C23" s="15"/>
      <c r="D23" s="147" t="e">
        <f>C16+D16</f>
        <v>#DIV/0!</v>
      </c>
      <c r="E23" s="11"/>
    </row>
    <row r="24" spans="2:5" ht="16.2" thickBot="1">
      <c r="B24" s="120" t="s">
        <v>11</v>
      </c>
      <c r="C24" s="148"/>
      <c r="D24" s="149" t="e">
        <f>C20+D20</f>
        <v>#DIV/0!</v>
      </c>
      <c r="E24" s="8"/>
    </row>
    <row r="25" spans="2:5">
      <c r="D25" s="21"/>
      <c r="E25" s="21"/>
    </row>
  </sheetData>
  <mergeCells count="1">
    <mergeCell ref="B2:D2"/>
  </mergeCells>
  <phoneticPr fontId="0" type="noConversion"/>
  <hyperlinks>
    <hyperlink ref="E2" location="Cover!A1" display="Home" xr:uid="{00000000-0004-0000-0100-000000000000}"/>
  </hyperlinks>
  <printOptions gridLines="1"/>
  <pageMargins left="0.75" right="0.75" top="1" bottom="1" header="0.5" footer="0.5"/>
  <pageSetup orientation="portrait" r:id="rId1"/>
  <headerFooter alignWithMargins="0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75"/>
  <sheetViews>
    <sheetView showGridLines="0" zoomScaleNormal="100" workbookViewId="0">
      <selection activeCell="C6" sqref="C6"/>
    </sheetView>
  </sheetViews>
  <sheetFormatPr defaultColWidth="11.44140625" defaultRowHeight="15"/>
  <cols>
    <col min="1" max="1" width="11.44140625" style="17" customWidth="1"/>
    <col min="2" max="2" width="38.88671875" style="17" bestFit="1" customWidth="1"/>
    <col min="3" max="3" width="11.109375" style="22" bestFit="1" customWidth="1"/>
    <col min="4" max="4" width="15.6640625" style="23" bestFit="1" customWidth="1"/>
    <col min="5" max="5" width="15" style="24" bestFit="1" customWidth="1"/>
    <col min="6" max="6" width="14.88671875" style="24" bestFit="1" customWidth="1"/>
    <col min="7" max="7" width="15.5546875" style="17" bestFit="1" customWidth="1"/>
    <col min="8" max="8" width="10.88671875" style="17" customWidth="1"/>
    <col min="9" max="16384" width="11.44140625" style="17"/>
  </cols>
  <sheetData>
    <row r="1" spans="2:8" ht="15.6" thickBot="1"/>
    <row r="2" spans="2:8" ht="18" thickBot="1">
      <c r="B2" s="113" t="s">
        <v>195</v>
      </c>
      <c r="C2" s="114"/>
      <c r="D2" s="114"/>
      <c r="E2" s="114"/>
      <c r="F2" s="114"/>
      <c r="G2" s="114"/>
      <c r="H2" s="115" t="s">
        <v>63</v>
      </c>
    </row>
    <row r="3" spans="2:8" ht="15.6" thickBot="1"/>
    <row r="4" spans="2:8" s="25" customFormat="1" ht="17.399999999999999">
      <c r="B4" s="150" t="s">
        <v>14</v>
      </c>
      <c r="C4" s="151"/>
      <c r="F4" s="26"/>
    </row>
    <row r="5" spans="2:8" s="20" customFormat="1" ht="18">
      <c r="B5" s="152" t="s">
        <v>15</v>
      </c>
      <c r="C5" s="153"/>
      <c r="D5" s="27"/>
      <c r="E5" s="28"/>
      <c r="F5" s="28"/>
    </row>
    <row r="6" spans="2:8" ht="15.6">
      <c r="B6" s="163" t="s">
        <v>16</v>
      </c>
      <c r="C6" s="167" t="e">
        <f>'Income Goals'!D23*4</f>
        <v>#DIV/0!</v>
      </c>
      <c r="D6" s="18"/>
    </row>
    <row r="7" spans="2:8" ht="15.6">
      <c r="B7" s="163" t="s">
        <v>17</v>
      </c>
      <c r="C7" s="167" t="e">
        <f>C6/12</f>
        <v>#DIV/0!</v>
      </c>
      <c r="D7" s="18"/>
    </row>
    <row r="8" spans="2:8" ht="16.2" thickBot="1">
      <c r="B8" s="164" t="s">
        <v>18</v>
      </c>
      <c r="C8" s="168" t="e">
        <f>C7/4</f>
        <v>#DIV/0!</v>
      </c>
      <c r="D8" s="18"/>
    </row>
    <row r="9" spans="2:8" ht="15.6" thickBot="1">
      <c r="C9" s="29"/>
      <c r="D9" s="18"/>
    </row>
    <row r="10" spans="2:8" ht="17.399999999999999">
      <c r="B10" s="150" t="s">
        <v>20</v>
      </c>
      <c r="C10" s="154"/>
      <c r="D10" s="18"/>
    </row>
    <row r="11" spans="2:8" ht="18">
      <c r="B11" s="152" t="s">
        <v>52</v>
      </c>
      <c r="C11" s="153"/>
      <c r="D11" s="18"/>
    </row>
    <row r="12" spans="2:8" ht="15.6">
      <c r="B12" s="163" t="s">
        <v>21</v>
      </c>
      <c r="C12" s="167" t="e">
        <f>C6*25</f>
        <v>#DIV/0!</v>
      </c>
      <c r="D12" s="18"/>
    </row>
    <row r="13" spans="2:8" ht="15.6">
      <c r="B13" s="163" t="s">
        <v>22</v>
      </c>
      <c r="C13" s="167" t="e">
        <f>C12/12</f>
        <v>#DIV/0!</v>
      </c>
    </row>
    <row r="14" spans="2:8" ht="15.6">
      <c r="B14" s="163" t="s">
        <v>23</v>
      </c>
      <c r="C14" s="167" t="e">
        <f>C13/4</f>
        <v>#DIV/0!</v>
      </c>
    </row>
    <row r="15" spans="2:8" ht="16.2" thickBot="1">
      <c r="B15" s="166" t="s">
        <v>49</v>
      </c>
      <c r="C15" s="169" t="e">
        <f>C14/5</f>
        <v>#DIV/0!</v>
      </c>
    </row>
    <row r="16" spans="2:8" ht="16.2" thickBot="1">
      <c r="E16" s="30"/>
      <c r="F16" s="30"/>
      <c r="G16" s="31"/>
      <c r="H16" s="31"/>
    </row>
    <row r="17" spans="2:8" s="20" customFormat="1" ht="17.399999999999999">
      <c r="B17" s="155" t="s">
        <v>32</v>
      </c>
      <c r="C17" s="156" t="s">
        <v>35</v>
      </c>
      <c r="D17" s="157" t="s">
        <v>57</v>
      </c>
      <c r="E17" s="158" t="s">
        <v>58</v>
      </c>
      <c r="F17" s="158" t="s">
        <v>54</v>
      </c>
      <c r="G17" s="159" t="s">
        <v>56</v>
      </c>
      <c r="H17" s="31"/>
    </row>
    <row r="18" spans="2:8" s="20" customFormat="1" ht="17.399999999999999">
      <c r="B18" s="160" t="s">
        <v>39</v>
      </c>
      <c r="C18" s="161"/>
      <c r="D18" s="161"/>
      <c r="E18" s="161"/>
      <c r="F18" s="161"/>
      <c r="G18" s="162"/>
    </row>
    <row r="19" spans="2:8" ht="15.6">
      <c r="B19" s="163" t="s">
        <v>30</v>
      </c>
      <c r="C19" s="170">
        <v>0.25</v>
      </c>
      <c r="D19" s="171" t="e">
        <f>$C$12*C19</f>
        <v>#DIV/0!</v>
      </c>
      <c r="E19" s="172" t="e">
        <f>D19/12</f>
        <v>#DIV/0!</v>
      </c>
      <c r="F19" s="172" t="e">
        <f>D19/52</f>
        <v>#DIV/0!</v>
      </c>
      <c r="G19" s="173" t="e">
        <f>F19/5</f>
        <v>#DIV/0!</v>
      </c>
    </row>
    <row r="20" spans="2:8" ht="15.6">
      <c r="B20" s="163" t="s">
        <v>34</v>
      </c>
      <c r="C20" s="170">
        <v>0.1</v>
      </c>
      <c r="D20" s="171" t="e">
        <f t="shared" ref="D20:D34" si="0">$C$12*C20</f>
        <v>#DIV/0!</v>
      </c>
      <c r="E20" s="172" t="e">
        <f t="shared" ref="E20:E34" si="1">D20/12</f>
        <v>#DIV/0!</v>
      </c>
      <c r="F20" s="172" t="e">
        <f t="shared" ref="F20:F34" si="2">D20/52</f>
        <v>#DIV/0!</v>
      </c>
      <c r="G20" s="173" t="e">
        <f t="shared" ref="G20:G34" si="3">F20/5</f>
        <v>#DIV/0!</v>
      </c>
    </row>
    <row r="21" spans="2:8" ht="15.6">
      <c r="B21" s="163" t="s">
        <v>24</v>
      </c>
      <c r="C21" s="170">
        <v>0</v>
      </c>
      <c r="D21" s="171" t="e">
        <f t="shared" si="0"/>
        <v>#DIV/0!</v>
      </c>
      <c r="E21" s="172" t="e">
        <f t="shared" si="1"/>
        <v>#DIV/0!</v>
      </c>
      <c r="F21" s="172" t="e">
        <f t="shared" si="2"/>
        <v>#DIV/0!</v>
      </c>
      <c r="G21" s="173" t="e">
        <f t="shared" si="3"/>
        <v>#DIV/0!</v>
      </c>
    </row>
    <row r="22" spans="2:8" ht="15.6">
      <c r="B22" s="163" t="s">
        <v>25</v>
      </c>
      <c r="C22" s="170">
        <v>0</v>
      </c>
      <c r="D22" s="171" t="e">
        <f t="shared" si="0"/>
        <v>#DIV/0!</v>
      </c>
      <c r="E22" s="172" t="e">
        <f t="shared" si="1"/>
        <v>#DIV/0!</v>
      </c>
      <c r="F22" s="172" t="e">
        <f t="shared" si="2"/>
        <v>#DIV/0!</v>
      </c>
      <c r="G22" s="173" t="e">
        <f t="shared" si="3"/>
        <v>#DIV/0!</v>
      </c>
    </row>
    <row r="23" spans="2:8" ht="15.6">
      <c r="B23" s="163" t="s">
        <v>26</v>
      </c>
      <c r="C23" s="170">
        <v>0</v>
      </c>
      <c r="D23" s="171" t="e">
        <f t="shared" si="0"/>
        <v>#DIV/0!</v>
      </c>
      <c r="E23" s="172" t="e">
        <f t="shared" si="1"/>
        <v>#DIV/0!</v>
      </c>
      <c r="F23" s="172" t="e">
        <f t="shared" si="2"/>
        <v>#DIV/0!</v>
      </c>
      <c r="G23" s="173" t="e">
        <f t="shared" si="3"/>
        <v>#DIV/0!</v>
      </c>
    </row>
    <row r="24" spans="2:8" ht="15.6">
      <c r="B24" s="163" t="s">
        <v>31</v>
      </c>
      <c r="C24" s="170">
        <v>0</v>
      </c>
      <c r="D24" s="171" t="e">
        <f t="shared" si="0"/>
        <v>#DIV/0!</v>
      </c>
      <c r="E24" s="172" t="e">
        <f t="shared" si="1"/>
        <v>#DIV/0!</v>
      </c>
      <c r="F24" s="172" t="e">
        <f t="shared" si="2"/>
        <v>#DIV/0!</v>
      </c>
      <c r="G24" s="173" t="e">
        <f t="shared" si="3"/>
        <v>#DIV/0!</v>
      </c>
    </row>
    <row r="25" spans="2:8" ht="15.6">
      <c r="B25" s="163" t="s">
        <v>36</v>
      </c>
      <c r="C25" s="170">
        <v>0</v>
      </c>
      <c r="D25" s="171" t="e">
        <f t="shared" si="0"/>
        <v>#DIV/0!</v>
      </c>
      <c r="E25" s="172" t="e">
        <f t="shared" si="1"/>
        <v>#DIV/0!</v>
      </c>
      <c r="F25" s="172" t="e">
        <f t="shared" si="2"/>
        <v>#DIV/0!</v>
      </c>
      <c r="G25" s="173" t="e">
        <f t="shared" si="3"/>
        <v>#DIV/0!</v>
      </c>
    </row>
    <row r="26" spans="2:8" ht="15.6">
      <c r="B26" s="163" t="s">
        <v>37</v>
      </c>
      <c r="C26" s="170">
        <v>0</v>
      </c>
      <c r="D26" s="171" t="e">
        <f t="shared" si="0"/>
        <v>#DIV/0!</v>
      </c>
      <c r="E26" s="172" t="e">
        <f t="shared" si="1"/>
        <v>#DIV/0!</v>
      </c>
      <c r="F26" s="172" t="e">
        <f t="shared" si="2"/>
        <v>#DIV/0!</v>
      </c>
      <c r="G26" s="173" t="e">
        <f t="shared" si="3"/>
        <v>#DIV/0!</v>
      </c>
    </row>
    <row r="27" spans="2:8" ht="15.6">
      <c r="B27" s="163" t="s">
        <v>55</v>
      </c>
      <c r="C27" s="170">
        <v>0.03</v>
      </c>
      <c r="D27" s="171" t="e">
        <f t="shared" si="0"/>
        <v>#DIV/0!</v>
      </c>
      <c r="E27" s="172" t="e">
        <f>D27/12</f>
        <v>#DIV/0!</v>
      </c>
      <c r="F27" s="172" t="e">
        <f>D27/52</f>
        <v>#DIV/0!</v>
      </c>
      <c r="G27" s="173" t="e">
        <f t="shared" si="3"/>
        <v>#DIV/0!</v>
      </c>
    </row>
    <row r="28" spans="2:8" ht="15.6">
      <c r="B28" s="163" t="s">
        <v>27</v>
      </c>
      <c r="C28" s="170">
        <v>0.5</v>
      </c>
      <c r="D28" s="171" t="e">
        <f t="shared" si="0"/>
        <v>#DIV/0!</v>
      </c>
      <c r="E28" s="172" t="e">
        <f t="shared" si="1"/>
        <v>#DIV/0!</v>
      </c>
      <c r="F28" s="172" t="e">
        <f t="shared" si="2"/>
        <v>#DIV/0!</v>
      </c>
      <c r="G28" s="173" t="e">
        <f t="shared" si="3"/>
        <v>#DIV/0!</v>
      </c>
    </row>
    <row r="29" spans="2:8" ht="15.6">
      <c r="B29" s="163" t="s">
        <v>28</v>
      </c>
      <c r="C29" s="170">
        <v>0.1</v>
      </c>
      <c r="D29" s="171" t="e">
        <f t="shared" si="0"/>
        <v>#DIV/0!</v>
      </c>
      <c r="E29" s="172" t="e">
        <f t="shared" si="1"/>
        <v>#DIV/0!</v>
      </c>
      <c r="F29" s="172" t="e">
        <f t="shared" si="2"/>
        <v>#DIV/0!</v>
      </c>
      <c r="G29" s="173" t="e">
        <f t="shared" si="3"/>
        <v>#DIV/0!</v>
      </c>
    </row>
    <row r="30" spans="2:8" ht="15.6">
      <c r="B30" s="163" t="s">
        <v>33</v>
      </c>
      <c r="C30" s="170">
        <v>0</v>
      </c>
      <c r="D30" s="171" t="e">
        <f t="shared" si="0"/>
        <v>#DIV/0!</v>
      </c>
      <c r="E30" s="172" t="e">
        <f t="shared" si="1"/>
        <v>#DIV/0!</v>
      </c>
      <c r="F30" s="172" t="e">
        <f t="shared" si="2"/>
        <v>#DIV/0!</v>
      </c>
      <c r="G30" s="173" t="e">
        <f t="shared" si="3"/>
        <v>#DIV/0!</v>
      </c>
    </row>
    <row r="31" spans="2:8" ht="15.6">
      <c r="B31" s="163" t="s">
        <v>67</v>
      </c>
      <c r="C31" s="170">
        <v>0</v>
      </c>
      <c r="D31" s="171" t="e">
        <f t="shared" si="0"/>
        <v>#DIV/0!</v>
      </c>
      <c r="E31" s="172" t="e">
        <f t="shared" si="1"/>
        <v>#DIV/0!</v>
      </c>
      <c r="F31" s="172" t="e">
        <f t="shared" si="2"/>
        <v>#DIV/0!</v>
      </c>
      <c r="G31" s="173" t="e">
        <f t="shared" si="3"/>
        <v>#DIV/0!</v>
      </c>
    </row>
    <row r="32" spans="2:8" ht="15.6">
      <c r="B32" s="163" t="s">
        <v>73</v>
      </c>
      <c r="C32" s="170">
        <v>0.02</v>
      </c>
      <c r="D32" s="171" t="e">
        <f t="shared" si="0"/>
        <v>#DIV/0!</v>
      </c>
      <c r="E32" s="172" t="e">
        <f t="shared" si="1"/>
        <v>#DIV/0!</v>
      </c>
      <c r="F32" s="172" t="e">
        <f t="shared" si="2"/>
        <v>#DIV/0!</v>
      </c>
      <c r="G32" s="173" t="e">
        <f t="shared" si="3"/>
        <v>#DIV/0!</v>
      </c>
    </row>
    <row r="33" spans="2:7" ht="15.6">
      <c r="B33" s="163" t="s">
        <v>29</v>
      </c>
      <c r="C33" s="170">
        <v>0</v>
      </c>
      <c r="D33" s="171" t="e">
        <f t="shared" si="0"/>
        <v>#DIV/0!</v>
      </c>
      <c r="E33" s="172" t="e">
        <f t="shared" si="1"/>
        <v>#DIV/0!</v>
      </c>
      <c r="F33" s="172" t="e">
        <f t="shared" si="2"/>
        <v>#DIV/0!</v>
      </c>
      <c r="G33" s="173" t="e">
        <f t="shared" si="3"/>
        <v>#DIV/0!</v>
      </c>
    </row>
    <row r="34" spans="2:7" ht="16.2" thickBot="1">
      <c r="B34" s="164" t="s">
        <v>70</v>
      </c>
      <c r="C34" s="174">
        <v>0</v>
      </c>
      <c r="D34" s="175" t="e">
        <f t="shared" si="0"/>
        <v>#DIV/0!</v>
      </c>
      <c r="E34" s="176" t="e">
        <f t="shared" si="1"/>
        <v>#DIV/0!</v>
      </c>
      <c r="F34" s="176" t="e">
        <f t="shared" si="2"/>
        <v>#DIV/0!</v>
      </c>
      <c r="G34" s="177" t="e">
        <f t="shared" si="3"/>
        <v>#DIV/0!</v>
      </c>
    </row>
    <row r="35" spans="2:7" ht="15.6" thickBot="1">
      <c r="B35" s="32"/>
      <c r="C35" s="178"/>
      <c r="D35" s="179"/>
      <c r="E35" s="180"/>
      <c r="F35" s="180"/>
      <c r="G35" s="34"/>
    </row>
    <row r="36" spans="2:7" s="25" customFormat="1" ht="16.2" thickBot="1">
      <c r="B36" s="165" t="s">
        <v>38</v>
      </c>
      <c r="C36" s="181">
        <f>SUM(C19:C34)</f>
        <v>1</v>
      </c>
      <c r="D36" s="182" t="e">
        <f>SUM(D19:D35)</f>
        <v>#DIV/0!</v>
      </c>
      <c r="E36" s="182" t="e">
        <f>SUM(E19:E35)</f>
        <v>#DIV/0!</v>
      </c>
      <c r="F36" s="182" t="e">
        <f>SUM(F19:F35)</f>
        <v>#DIV/0!</v>
      </c>
      <c r="G36" s="183" t="e">
        <f>SUM(G19:G35)</f>
        <v>#DIV/0!</v>
      </c>
    </row>
    <row r="75" spans="2:2">
      <c r="B75" s="17">
        <f>(6+9)*(7+2)</f>
        <v>135</v>
      </c>
    </row>
  </sheetData>
  <mergeCells count="6">
    <mergeCell ref="B2:G2"/>
    <mergeCell ref="B18:G18"/>
    <mergeCell ref="B4:C4"/>
    <mergeCell ref="B5:C5"/>
    <mergeCell ref="B11:C11"/>
    <mergeCell ref="B10:C10"/>
  </mergeCells>
  <phoneticPr fontId="0" type="noConversion"/>
  <hyperlinks>
    <hyperlink ref="H2" location="Cover!A1" display="Home" xr:uid="{00000000-0004-0000-0200-000000000000}"/>
  </hyperlinks>
  <printOptions gridLines="1"/>
  <pageMargins left="0.75" right="0.75" top="1" bottom="1" header="0.5" footer="0.5"/>
  <pageSetup orientation="landscape" r:id="rId1"/>
  <headerFooter alignWithMargins="0"/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showGridLines="0" zoomScaleNormal="100" workbookViewId="0">
      <selection activeCell="B8" sqref="B8"/>
    </sheetView>
  </sheetViews>
  <sheetFormatPr defaultColWidth="11.44140625" defaultRowHeight="15"/>
  <cols>
    <col min="1" max="1" width="11.44140625" style="17" customWidth="1"/>
    <col min="2" max="2" width="10.88671875" style="17" customWidth="1"/>
    <col min="3" max="3" width="28.44140625" style="18" customWidth="1"/>
    <col min="4" max="4" width="13" style="18" customWidth="1"/>
    <col min="5" max="5" width="18.44140625" style="18" customWidth="1"/>
    <col min="6" max="6" width="12" style="17" customWidth="1"/>
    <col min="7" max="7" width="16.44140625" style="17" bestFit="1" customWidth="1"/>
    <col min="8" max="8" width="7.21875" style="41" customWidth="1"/>
    <col min="9" max="9" width="35.88671875" style="17" customWidth="1"/>
    <col min="10" max="10" width="4.33203125" style="17" customWidth="1"/>
    <col min="11" max="11" width="11.44140625" style="17" customWidth="1"/>
    <col min="12" max="12" width="12" style="17" bestFit="1" customWidth="1"/>
    <col min="13" max="13" width="11.44140625" style="17" customWidth="1"/>
    <col min="14" max="14" width="11" style="17" bestFit="1" customWidth="1"/>
    <col min="15" max="15" width="13.109375" style="35" bestFit="1" customWidth="1"/>
    <col min="16" max="16" width="10.33203125" style="17" bestFit="1" customWidth="1"/>
    <col min="17" max="16384" width="11.44140625" style="17"/>
  </cols>
  <sheetData>
    <row r="1" spans="1:16" ht="15.6" thickBot="1"/>
    <row r="2" spans="1:16" ht="18" thickBot="1">
      <c r="B2" s="227" t="s">
        <v>196</v>
      </c>
      <c r="C2" s="228"/>
      <c r="D2" s="228"/>
      <c r="E2" s="228"/>
      <c r="F2" s="228"/>
      <c r="G2" s="229"/>
      <c r="H2" s="115" t="s">
        <v>63</v>
      </c>
    </row>
    <row r="3" spans="1:16" ht="15.6" thickBot="1">
      <c r="B3" s="32"/>
      <c r="C3" s="33"/>
      <c r="D3" s="33"/>
      <c r="E3" s="33"/>
      <c r="F3" s="32"/>
      <c r="H3" s="34"/>
      <c r="I3" s="45"/>
      <c r="J3" s="45"/>
      <c r="K3" s="45"/>
      <c r="L3" s="45"/>
    </row>
    <row r="4" spans="1:16" ht="15.6">
      <c r="A4" s="25"/>
      <c r="B4" s="184" t="s">
        <v>50</v>
      </c>
      <c r="C4" s="185"/>
      <c r="D4" s="185"/>
      <c r="E4" s="185"/>
      <c r="F4" s="186"/>
      <c r="G4" s="46"/>
      <c r="H4" s="17"/>
      <c r="I4" s="45"/>
      <c r="J4" s="45"/>
      <c r="K4" s="45"/>
      <c r="L4" s="45"/>
    </row>
    <row r="5" spans="1:16" ht="16.2" thickBot="1">
      <c r="A5" s="20"/>
      <c r="B5" s="187" t="s">
        <v>51</v>
      </c>
      <c r="C5" s="188"/>
      <c r="D5" s="188"/>
      <c r="E5" s="188"/>
      <c r="F5" s="189"/>
      <c r="G5" s="46"/>
      <c r="H5" s="47"/>
      <c r="I5" s="45"/>
      <c r="J5" s="45"/>
      <c r="K5" s="45"/>
      <c r="L5" s="45"/>
    </row>
    <row r="6" spans="1:16" ht="15.6" thickBot="1">
      <c r="B6" s="44"/>
      <c r="C6" s="230" t="s">
        <v>64</v>
      </c>
      <c r="D6" s="33"/>
      <c r="E6" s="33"/>
      <c r="F6" s="32"/>
      <c r="G6" s="32"/>
      <c r="H6" s="47"/>
      <c r="I6" s="45"/>
      <c r="J6" s="45"/>
      <c r="K6" s="45"/>
      <c r="L6" s="45"/>
    </row>
    <row r="7" spans="1:16" s="20" customFormat="1" ht="16.2" thickBot="1">
      <c r="A7" s="17"/>
      <c r="B7" s="190" t="s">
        <v>41</v>
      </c>
      <c r="C7" s="191" t="s">
        <v>42</v>
      </c>
      <c r="D7" s="192" t="s">
        <v>43</v>
      </c>
      <c r="E7" s="192" t="s">
        <v>44</v>
      </c>
      <c r="F7" s="191" t="s">
        <v>45</v>
      </c>
      <c r="G7" s="193" t="s">
        <v>74</v>
      </c>
      <c r="H7" s="48"/>
      <c r="I7" s="98"/>
      <c r="J7" s="98"/>
      <c r="K7" s="98"/>
      <c r="L7" s="43"/>
      <c r="M7" s="31"/>
      <c r="N7" s="83"/>
      <c r="O7" s="36"/>
      <c r="P7" s="31"/>
    </row>
    <row r="8" spans="1:16" ht="15.6" thickBot="1">
      <c r="B8" s="222"/>
      <c r="C8" s="223"/>
      <c r="D8" s="223"/>
      <c r="E8" s="224">
        <f>D8*0.03*0.85</f>
        <v>0</v>
      </c>
      <c r="F8" s="225"/>
      <c r="G8" s="226"/>
      <c r="H8" s="49"/>
      <c r="I8" s="50"/>
      <c r="J8" s="50"/>
      <c r="K8" s="50"/>
      <c r="L8" s="32"/>
      <c r="M8" s="37"/>
      <c r="N8" s="82"/>
      <c r="O8" s="38"/>
      <c r="P8" s="37"/>
    </row>
    <row r="9" spans="1:16" ht="16.2" thickBot="1">
      <c r="B9" s="14"/>
      <c r="C9" s="15"/>
      <c r="D9" s="15"/>
      <c r="E9" s="196">
        <f t="shared" ref="E9:E42" si="0">D9*0.03*0.85</f>
        <v>0</v>
      </c>
      <c r="F9" s="138"/>
      <c r="G9" s="197"/>
      <c r="H9" s="194" t="s">
        <v>46</v>
      </c>
      <c r="I9" s="195"/>
      <c r="J9" s="219" t="s">
        <v>68</v>
      </c>
      <c r="K9" s="220" t="s">
        <v>69</v>
      </c>
      <c r="L9" s="32"/>
      <c r="M9" s="37"/>
      <c r="N9" s="8"/>
      <c r="O9" s="38"/>
      <c r="P9" s="37"/>
    </row>
    <row r="10" spans="1:16" ht="15.6">
      <c r="B10" s="14"/>
      <c r="C10" s="15"/>
      <c r="D10" s="15"/>
      <c r="E10" s="196">
        <f t="shared" si="0"/>
        <v>0</v>
      </c>
      <c r="F10" s="138"/>
      <c r="G10" s="197"/>
      <c r="H10" s="216">
        <v>1</v>
      </c>
      <c r="I10" s="207" t="s">
        <v>30</v>
      </c>
      <c r="J10" s="208">
        <f>COUNTIF(F8:F42,1)</f>
        <v>0</v>
      </c>
      <c r="K10" s="209" t="e">
        <f>J10/COUNT(F8:F42)</f>
        <v>#DIV/0!</v>
      </c>
      <c r="L10" s="32"/>
      <c r="M10" s="37"/>
      <c r="N10" s="8"/>
      <c r="O10" s="38"/>
      <c r="P10" s="37"/>
    </row>
    <row r="11" spans="1:16" ht="15.6">
      <c r="B11" s="198"/>
      <c r="C11" s="199"/>
      <c r="D11" s="15"/>
      <c r="E11" s="196">
        <f t="shared" si="0"/>
        <v>0</v>
      </c>
      <c r="F11" s="138"/>
      <c r="G11" s="197"/>
      <c r="H11" s="217">
        <v>2</v>
      </c>
      <c r="I11" s="210" t="s">
        <v>34</v>
      </c>
      <c r="J11" s="211">
        <f>COUNTIF(F8:F42,2)</f>
        <v>0</v>
      </c>
      <c r="K11" s="209" t="e">
        <f>J11/COUNT(F8:F42)</f>
        <v>#DIV/0!</v>
      </c>
      <c r="L11" s="32"/>
      <c r="M11" s="37"/>
      <c r="N11" s="8"/>
      <c r="O11" s="38"/>
      <c r="P11" s="39"/>
    </row>
    <row r="12" spans="1:16" ht="15.6">
      <c r="B12" s="198"/>
      <c r="C12" s="199"/>
      <c r="D12" s="15"/>
      <c r="E12" s="196">
        <f t="shared" si="0"/>
        <v>0</v>
      </c>
      <c r="F12" s="138"/>
      <c r="G12" s="197"/>
      <c r="H12" s="217">
        <v>3</v>
      </c>
      <c r="I12" s="210" t="s">
        <v>24</v>
      </c>
      <c r="J12" s="211">
        <f>COUNTIF(F8:F42,3)</f>
        <v>0</v>
      </c>
      <c r="K12" s="209" t="e">
        <f>J12/COUNT(F8:F42)</f>
        <v>#DIV/0!</v>
      </c>
      <c r="L12" s="32"/>
      <c r="M12" s="37"/>
      <c r="N12" s="8"/>
      <c r="O12" s="38"/>
      <c r="P12" s="39"/>
    </row>
    <row r="13" spans="1:16" ht="15.6">
      <c r="B13" s="198"/>
      <c r="C13" s="199"/>
      <c r="D13" s="15"/>
      <c r="E13" s="196">
        <f t="shared" si="0"/>
        <v>0</v>
      </c>
      <c r="F13" s="138"/>
      <c r="G13" s="197"/>
      <c r="H13" s="217">
        <v>4</v>
      </c>
      <c r="I13" s="210" t="s">
        <v>25</v>
      </c>
      <c r="J13" s="211">
        <f>COUNTIF(F8:F42,4)</f>
        <v>0</v>
      </c>
      <c r="K13" s="209" t="e">
        <f>J13/COUNT(F8:F42)</f>
        <v>#DIV/0!</v>
      </c>
      <c r="L13" s="32"/>
      <c r="M13" s="37"/>
      <c r="N13" s="8"/>
      <c r="O13" s="38"/>
      <c r="P13" s="39"/>
    </row>
    <row r="14" spans="1:16" ht="15.6">
      <c r="B14" s="198"/>
      <c r="C14" s="199"/>
      <c r="D14" s="15"/>
      <c r="E14" s="196">
        <f t="shared" si="0"/>
        <v>0</v>
      </c>
      <c r="F14" s="138"/>
      <c r="G14" s="197"/>
      <c r="H14" s="217">
        <v>5</v>
      </c>
      <c r="I14" s="210" t="s">
        <v>26</v>
      </c>
      <c r="J14" s="211">
        <f>COUNTIF(F8:F42,5)</f>
        <v>0</v>
      </c>
      <c r="K14" s="209" t="e">
        <f>J14/COUNT(F8:F42)</f>
        <v>#DIV/0!</v>
      </c>
      <c r="L14" s="32"/>
      <c r="M14" s="37"/>
      <c r="N14" s="8"/>
      <c r="O14" s="38"/>
      <c r="P14" s="39"/>
    </row>
    <row r="15" spans="1:16" ht="15.6">
      <c r="B15" s="198"/>
      <c r="C15" s="199"/>
      <c r="D15" s="15"/>
      <c r="E15" s="196">
        <f t="shared" si="0"/>
        <v>0</v>
      </c>
      <c r="F15" s="138"/>
      <c r="G15" s="197"/>
      <c r="H15" s="217">
        <v>6</v>
      </c>
      <c r="I15" s="210" t="s">
        <v>31</v>
      </c>
      <c r="J15" s="211">
        <f>COUNTIF(F8:F42,6)</f>
        <v>0</v>
      </c>
      <c r="K15" s="209" t="e">
        <f>J15/COUNT(F8:F42)</f>
        <v>#DIV/0!</v>
      </c>
      <c r="L15" s="32"/>
      <c r="M15" s="37"/>
      <c r="N15" s="8"/>
      <c r="O15" s="38"/>
      <c r="P15" s="39"/>
    </row>
    <row r="16" spans="1:16" ht="15.6">
      <c r="B16" s="198"/>
      <c r="C16" s="199"/>
      <c r="D16" s="15"/>
      <c r="E16" s="196">
        <f t="shared" si="0"/>
        <v>0</v>
      </c>
      <c r="F16" s="138"/>
      <c r="G16" s="197"/>
      <c r="H16" s="217">
        <v>7</v>
      </c>
      <c r="I16" s="210" t="s">
        <v>36</v>
      </c>
      <c r="J16" s="211">
        <f>COUNTIF(F8:F42,7)</f>
        <v>0</v>
      </c>
      <c r="K16" s="209" t="e">
        <f>J16/COUNT(F8:F42)</f>
        <v>#DIV/0!</v>
      </c>
      <c r="L16" s="32"/>
      <c r="M16" s="37"/>
      <c r="N16" s="8"/>
      <c r="O16" s="38"/>
      <c r="P16" s="39"/>
    </row>
    <row r="17" spans="1:16" ht="15.6">
      <c r="A17" s="20"/>
      <c r="B17" s="14"/>
      <c r="C17" s="15"/>
      <c r="D17" s="15"/>
      <c r="E17" s="196">
        <f t="shared" si="0"/>
        <v>0</v>
      </c>
      <c r="F17" s="138"/>
      <c r="G17" s="197"/>
      <c r="H17" s="217">
        <v>8</v>
      </c>
      <c r="I17" s="210" t="s">
        <v>37</v>
      </c>
      <c r="J17" s="211">
        <f>COUNTIF(F8:F42,8)</f>
        <v>0</v>
      </c>
      <c r="K17" s="209" t="e">
        <f>J17/COUNT(F8:F42)</f>
        <v>#DIV/0!</v>
      </c>
      <c r="L17" s="32"/>
      <c r="M17" s="37"/>
      <c r="N17" s="82"/>
      <c r="O17" s="38"/>
      <c r="P17" s="39"/>
    </row>
    <row r="18" spans="1:16" ht="15.6">
      <c r="A18" s="20"/>
      <c r="B18" s="198"/>
      <c r="C18" s="199"/>
      <c r="D18" s="15"/>
      <c r="E18" s="196">
        <f t="shared" si="0"/>
        <v>0</v>
      </c>
      <c r="F18" s="138"/>
      <c r="G18" s="197"/>
      <c r="H18" s="217">
        <v>9</v>
      </c>
      <c r="I18" s="210" t="s">
        <v>55</v>
      </c>
      <c r="J18" s="211">
        <f>COUNTIF(F8:F42,9)</f>
        <v>0</v>
      </c>
      <c r="K18" s="209" t="e">
        <f>J18/COUNT(F8:F42)</f>
        <v>#DIV/0!</v>
      </c>
      <c r="L18" s="32"/>
      <c r="M18" s="37"/>
      <c r="N18" s="82"/>
      <c r="O18" s="38"/>
      <c r="P18" s="39"/>
    </row>
    <row r="19" spans="1:16" ht="15.6">
      <c r="B19" s="198"/>
      <c r="C19" s="199"/>
      <c r="D19" s="15"/>
      <c r="E19" s="196">
        <f t="shared" si="0"/>
        <v>0</v>
      </c>
      <c r="F19" s="138"/>
      <c r="G19" s="197"/>
      <c r="H19" s="217">
        <v>10</v>
      </c>
      <c r="I19" s="210" t="s">
        <v>27</v>
      </c>
      <c r="J19" s="211">
        <f>COUNTIF(F8:F42,10)</f>
        <v>0</v>
      </c>
      <c r="K19" s="209" t="e">
        <f>J19/COUNT(F8:F42)</f>
        <v>#DIV/0!</v>
      </c>
      <c r="L19" s="32"/>
      <c r="M19" s="37"/>
      <c r="N19" s="39"/>
      <c r="O19" s="38"/>
      <c r="P19" s="39"/>
    </row>
    <row r="20" spans="1:16" ht="15.6">
      <c r="B20" s="198"/>
      <c r="C20" s="200"/>
      <c r="D20" s="15"/>
      <c r="E20" s="196">
        <f t="shared" si="0"/>
        <v>0</v>
      </c>
      <c r="F20" s="138"/>
      <c r="G20" s="197"/>
      <c r="H20" s="217">
        <v>11</v>
      </c>
      <c r="I20" s="210" t="s">
        <v>28</v>
      </c>
      <c r="J20" s="211">
        <f>COUNTIF(F8:F42,11)</f>
        <v>0</v>
      </c>
      <c r="K20" s="209" t="e">
        <f>J20/COUNT(F8:F42)</f>
        <v>#DIV/0!</v>
      </c>
      <c r="L20" s="32"/>
      <c r="M20" s="37"/>
      <c r="N20" s="37"/>
      <c r="O20" s="38"/>
      <c r="P20" s="37"/>
    </row>
    <row r="21" spans="1:16" ht="15.6">
      <c r="B21" s="198"/>
      <c r="C21" s="199"/>
      <c r="D21" s="15"/>
      <c r="E21" s="196">
        <f t="shared" si="0"/>
        <v>0</v>
      </c>
      <c r="F21" s="138"/>
      <c r="G21" s="197"/>
      <c r="H21" s="217">
        <v>12</v>
      </c>
      <c r="I21" s="210" t="s">
        <v>33</v>
      </c>
      <c r="J21" s="211">
        <f>COUNTIF(F8:F42,12)</f>
        <v>0</v>
      </c>
      <c r="K21" s="209" t="e">
        <f>J21/COUNT(F8:F42)</f>
        <v>#DIV/0!</v>
      </c>
      <c r="L21" s="32"/>
      <c r="M21" s="37"/>
      <c r="N21" s="40"/>
      <c r="O21" s="38"/>
      <c r="P21" s="39"/>
    </row>
    <row r="22" spans="1:16" ht="15.6">
      <c r="B22" s="198"/>
      <c r="C22" s="199"/>
      <c r="D22" s="15"/>
      <c r="E22" s="196">
        <f t="shared" si="0"/>
        <v>0</v>
      </c>
      <c r="F22" s="138"/>
      <c r="G22" s="197"/>
      <c r="H22" s="217">
        <v>13</v>
      </c>
      <c r="I22" s="210" t="s">
        <v>66</v>
      </c>
      <c r="J22" s="211">
        <f>COUNTIF(F8:F42,13)</f>
        <v>0</v>
      </c>
      <c r="K22" s="209" t="e">
        <f>J22/COUNT(F8:F42)</f>
        <v>#DIV/0!</v>
      </c>
      <c r="L22" s="32"/>
      <c r="M22" s="37"/>
      <c r="N22" s="37"/>
      <c r="O22" s="38"/>
      <c r="P22" s="37"/>
    </row>
    <row r="23" spans="1:16" ht="15.6">
      <c r="B23" s="198"/>
      <c r="C23" s="199"/>
      <c r="D23" s="15"/>
      <c r="E23" s="196">
        <f t="shared" si="0"/>
        <v>0</v>
      </c>
      <c r="F23" s="138"/>
      <c r="G23" s="197"/>
      <c r="H23" s="217">
        <v>14</v>
      </c>
      <c r="I23" s="210" t="s">
        <v>65</v>
      </c>
      <c r="J23" s="211">
        <f>COUNTIF(F8:F42,14)</f>
        <v>0</v>
      </c>
      <c r="K23" s="209" t="e">
        <f>J23/COUNT(F8:F42)</f>
        <v>#DIV/0!</v>
      </c>
      <c r="L23" s="32"/>
      <c r="M23" s="37"/>
      <c r="N23" s="37"/>
      <c r="O23" s="38"/>
      <c r="P23" s="37"/>
    </row>
    <row r="24" spans="1:16" ht="15.6">
      <c r="B24" s="198"/>
      <c r="C24" s="199"/>
      <c r="D24" s="15"/>
      <c r="E24" s="196">
        <f t="shared" si="0"/>
        <v>0</v>
      </c>
      <c r="F24" s="138"/>
      <c r="G24" s="197"/>
      <c r="H24" s="217">
        <v>15</v>
      </c>
      <c r="I24" s="210" t="s">
        <v>29</v>
      </c>
      <c r="J24" s="211">
        <f>COUNTIF(F8:F42,15)</f>
        <v>0</v>
      </c>
      <c r="K24" s="209" t="e">
        <f>J24/COUNT(F8:F42)</f>
        <v>#DIV/0!</v>
      </c>
      <c r="L24" s="32"/>
      <c r="M24" s="37"/>
      <c r="N24" s="37"/>
      <c r="O24" s="38"/>
      <c r="P24" s="37"/>
    </row>
    <row r="25" spans="1:16" ht="16.2" thickBot="1">
      <c r="B25" s="198"/>
      <c r="C25" s="199"/>
      <c r="D25" s="15"/>
      <c r="E25" s="196">
        <f t="shared" si="0"/>
        <v>0</v>
      </c>
      <c r="F25" s="138"/>
      <c r="G25" s="197"/>
      <c r="H25" s="218">
        <v>16</v>
      </c>
      <c r="I25" s="212" t="s">
        <v>71</v>
      </c>
      <c r="J25" s="213">
        <f>COUNTIF(F8:F42,16)</f>
        <v>0</v>
      </c>
      <c r="K25" s="214" t="e">
        <f>J25/COUNT(F8:F42)</f>
        <v>#DIV/0!</v>
      </c>
      <c r="L25" s="32"/>
      <c r="M25" s="37"/>
      <c r="N25" s="37"/>
      <c r="O25" s="38"/>
      <c r="P25" s="37"/>
    </row>
    <row r="26" spans="1:16">
      <c r="B26" s="198"/>
      <c r="C26" s="199"/>
      <c r="D26" s="15"/>
      <c r="E26" s="196">
        <f t="shared" si="0"/>
        <v>0</v>
      </c>
      <c r="F26" s="138"/>
      <c r="G26" s="197"/>
      <c r="H26" s="49"/>
      <c r="I26" s="50"/>
      <c r="J26" s="50"/>
      <c r="K26" s="215" t="e">
        <f>SUM(K10:K25)</f>
        <v>#DIV/0!</v>
      </c>
      <c r="L26" s="32"/>
    </row>
    <row r="27" spans="1:16">
      <c r="B27" s="198"/>
      <c r="C27" s="201"/>
      <c r="D27" s="202"/>
      <c r="E27" s="196">
        <f t="shared" si="0"/>
        <v>0</v>
      </c>
      <c r="F27" s="138"/>
      <c r="G27" s="197"/>
      <c r="H27" s="49"/>
      <c r="I27" s="50"/>
      <c r="J27" s="50"/>
      <c r="K27" s="50"/>
      <c r="L27" s="32"/>
    </row>
    <row r="28" spans="1:16">
      <c r="B28" s="198"/>
      <c r="C28" s="199"/>
      <c r="D28" s="15"/>
      <c r="E28" s="196">
        <f t="shared" si="0"/>
        <v>0</v>
      </c>
      <c r="F28" s="138"/>
      <c r="G28" s="197"/>
      <c r="H28" s="49"/>
      <c r="I28" s="50"/>
      <c r="J28" s="50"/>
      <c r="K28" s="50"/>
      <c r="L28" s="32"/>
    </row>
    <row r="29" spans="1:16">
      <c r="B29" s="198"/>
      <c r="C29" s="199"/>
      <c r="D29" s="15"/>
      <c r="E29" s="196">
        <f t="shared" si="0"/>
        <v>0</v>
      </c>
      <c r="F29" s="138"/>
      <c r="G29" s="197"/>
      <c r="H29" s="49"/>
      <c r="I29" s="51"/>
      <c r="J29" s="51"/>
      <c r="K29" s="51"/>
      <c r="L29" s="45"/>
      <c r="M29" s="45"/>
    </row>
    <row r="30" spans="1:16">
      <c r="B30" s="198"/>
      <c r="C30" s="199"/>
      <c r="D30" s="15"/>
      <c r="E30" s="196">
        <f t="shared" si="0"/>
        <v>0</v>
      </c>
      <c r="F30" s="138"/>
      <c r="G30" s="197"/>
      <c r="H30" s="49"/>
      <c r="I30" s="51"/>
      <c r="J30" s="51"/>
      <c r="K30" s="51"/>
      <c r="L30" s="45"/>
      <c r="M30" s="45"/>
    </row>
    <row r="31" spans="1:16">
      <c r="B31" s="198"/>
      <c r="C31" s="199"/>
      <c r="D31" s="15"/>
      <c r="E31" s="196">
        <f t="shared" si="0"/>
        <v>0</v>
      </c>
      <c r="F31" s="138"/>
      <c r="G31" s="197"/>
      <c r="H31" s="49"/>
      <c r="I31" s="51"/>
      <c r="J31" s="51"/>
      <c r="K31" s="51"/>
      <c r="L31" s="45"/>
      <c r="M31" s="45"/>
    </row>
    <row r="32" spans="1:16">
      <c r="B32" s="198"/>
      <c r="C32" s="199"/>
      <c r="D32" s="15"/>
      <c r="E32" s="196">
        <f t="shared" si="0"/>
        <v>0</v>
      </c>
      <c r="F32" s="138"/>
      <c r="G32" s="197"/>
      <c r="H32" s="49"/>
      <c r="I32" s="51"/>
      <c r="J32" s="51"/>
      <c r="K32" s="51"/>
      <c r="L32" s="45"/>
      <c r="M32" s="45"/>
    </row>
    <row r="33" spans="1:13">
      <c r="B33" s="198"/>
      <c r="C33" s="199"/>
      <c r="D33" s="15"/>
      <c r="E33" s="196">
        <f t="shared" si="0"/>
        <v>0</v>
      </c>
      <c r="F33" s="138"/>
      <c r="G33" s="197"/>
      <c r="H33" s="49"/>
      <c r="I33" s="51"/>
      <c r="J33" s="51"/>
      <c r="K33" s="51"/>
      <c r="L33" s="45"/>
      <c r="M33" s="45"/>
    </row>
    <row r="34" spans="1:13">
      <c r="B34" s="198"/>
      <c r="C34" s="199"/>
      <c r="D34" s="15"/>
      <c r="E34" s="196">
        <f t="shared" si="0"/>
        <v>0</v>
      </c>
      <c r="F34" s="138"/>
      <c r="G34" s="197"/>
      <c r="H34" s="49"/>
      <c r="I34" s="51"/>
      <c r="J34" s="51"/>
      <c r="K34" s="51"/>
      <c r="L34" s="45"/>
      <c r="M34" s="45"/>
    </row>
    <row r="35" spans="1:13">
      <c r="B35" s="198"/>
      <c r="C35" s="199"/>
      <c r="D35" s="15"/>
      <c r="E35" s="196">
        <f t="shared" si="0"/>
        <v>0</v>
      </c>
      <c r="F35" s="138"/>
      <c r="G35" s="197"/>
      <c r="H35" s="49"/>
      <c r="I35" s="51"/>
      <c r="J35" s="51"/>
      <c r="K35" s="51"/>
      <c r="L35" s="45"/>
      <c r="M35" s="45"/>
    </row>
    <row r="36" spans="1:13" ht="15.6">
      <c r="A36" s="25"/>
      <c r="B36" s="198"/>
      <c r="C36" s="199"/>
      <c r="D36" s="15"/>
      <c r="E36" s="196">
        <f t="shared" si="0"/>
        <v>0</v>
      </c>
      <c r="F36" s="138"/>
      <c r="G36" s="197"/>
      <c r="H36" s="49"/>
      <c r="I36" s="51"/>
      <c r="J36" s="51"/>
      <c r="K36" s="51"/>
      <c r="L36" s="45"/>
      <c r="M36" s="45"/>
    </row>
    <row r="37" spans="1:13">
      <c r="B37" s="198"/>
      <c r="C37" s="199"/>
      <c r="D37" s="15"/>
      <c r="E37" s="196">
        <f t="shared" si="0"/>
        <v>0</v>
      </c>
      <c r="F37" s="138"/>
      <c r="G37" s="197"/>
      <c r="H37" s="49"/>
      <c r="I37" s="51"/>
      <c r="J37" s="51"/>
      <c r="K37" s="51"/>
      <c r="L37" s="45"/>
      <c r="M37" s="45"/>
    </row>
    <row r="38" spans="1:13">
      <c r="B38" s="198"/>
      <c r="C38" s="199"/>
      <c r="D38" s="15"/>
      <c r="E38" s="196">
        <f t="shared" si="0"/>
        <v>0</v>
      </c>
      <c r="F38" s="138"/>
      <c r="G38" s="197"/>
      <c r="H38" s="49"/>
      <c r="I38" s="51"/>
      <c r="J38" s="51"/>
      <c r="K38" s="51"/>
      <c r="L38" s="45"/>
      <c r="M38" s="45"/>
    </row>
    <row r="39" spans="1:13">
      <c r="B39" s="198"/>
      <c r="C39" s="199"/>
      <c r="D39" s="15"/>
      <c r="E39" s="196">
        <f t="shared" si="0"/>
        <v>0</v>
      </c>
      <c r="F39" s="138"/>
      <c r="G39" s="197"/>
      <c r="H39" s="49"/>
      <c r="I39" s="51"/>
      <c r="J39" s="51"/>
      <c r="K39" s="51"/>
      <c r="L39" s="45"/>
      <c r="M39" s="45"/>
    </row>
    <row r="40" spans="1:13">
      <c r="B40" s="198"/>
      <c r="C40" s="199"/>
      <c r="D40" s="15"/>
      <c r="E40" s="196">
        <f t="shared" si="0"/>
        <v>0</v>
      </c>
      <c r="F40" s="138"/>
      <c r="G40" s="197"/>
      <c r="H40" s="49"/>
      <c r="I40" s="51"/>
      <c r="J40" s="51"/>
      <c r="K40" s="51"/>
      <c r="L40" s="45"/>
      <c r="M40" s="45"/>
    </row>
    <row r="41" spans="1:13">
      <c r="B41" s="198"/>
      <c r="C41" s="199"/>
      <c r="D41" s="15"/>
      <c r="E41" s="196">
        <f t="shared" si="0"/>
        <v>0</v>
      </c>
      <c r="F41" s="138"/>
      <c r="G41" s="197"/>
      <c r="H41" s="49"/>
      <c r="I41" s="51"/>
      <c r="J41" s="51"/>
      <c r="K41" s="51"/>
      <c r="L41" s="45"/>
      <c r="M41" s="45"/>
    </row>
    <row r="42" spans="1:13">
      <c r="B42" s="198"/>
      <c r="C42" s="199"/>
      <c r="D42" s="15"/>
      <c r="E42" s="196">
        <f t="shared" si="0"/>
        <v>0</v>
      </c>
      <c r="F42" s="138"/>
      <c r="G42" s="197"/>
      <c r="H42" s="49"/>
      <c r="I42" s="51"/>
      <c r="J42" s="51"/>
      <c r="K42" s="51"/>
      <c r="L42" s="45"/>
      <c r="M42" s="45"/>
    </row>
    <row r="43" spans="1:13" ht="15.6" thickBot="1">
      <c r="B43" s="203"/>
      <c r="C43" s="204"/>
      <c r="D43" s="205"/>
      <c r="E43" s="205"/>
      <c r="F43" s="148"/>
      <c r="G43" s="206"/>
      <c r="H43" s="49"/>
      <c r="I43" s="51"/>
      <c r="J43" s="51"/>
      <c r="K43" s="51"/>
      <c r="L43" s="45"/>
      <c r="M43" s="45"/>
    </row>
    <row r="44" spans="1:13" ht="16.8">
      <c r="B44" s="52"/>
      <c r="C44" s="231" t="s">
        <v>47</v>
      </c>
      <c r="D44" s="232">
        <f>IF(C56=0,0,AVERAGE(D8:D43))</f>
        <v>0</v>
      </c>
      <c r="E44" s="233" t="e">
        <f>E45/C56</f>
        <v>#DIV/0!</v>
      </c>
      <c r="F44" s="234" t="s">
        <v>48</v>
      </c>
      <c r="G44" s="235"/>
      <c r="H44" s="49"/>
      <c r="I44" s="51"/>
      <c r="J44" s="51"/>
      <c r="K44" s="51"/>
      <c r="L44" s="45"/>
      <c r="M44" s="45"/>
    </row>
    <row r="45" spans="1:13" ht="17.399999999999999" thickBot="1">
      <c r="B45" s="52"/>
      <c r="C45" s="236" t="s">
        <v>13</v>
      </c>
      <c r="D45" s="237">
        <f>SUM(D8:D43)</f>
        <v>0</v>
      </c>
      <c r="E45" s="238">
        <f>SUM(E8:E43)</f>
        <v>0</v>
      </c>
      <c r="F45" s="239" t="e">
        <f>E45/'Income Goals'!D4</f>
        <v>#DIV/0!</v>
      </c>
      <c r="G45" s="240"/>
      <c r="H45" s="49"/>
      <c r="I45" s="51"/>
      <c r="J45" s="51"/>
      <c r="K45" s="51"/>
      <c r="L45" s="45"/>
      <c r="M45" s="45"/>
    </row>
    <row r="46" spans="1:13">
      <c r="B46" s="53"/>
      <c r="C46" s="54"/>
      <c r="D46" s="54"/>
      <c r="E46" s="54"/>
      <c r="F46" s="50"/>
      <c r="G46" s="50"/>
      <c r="H46" s="49"/>
      <c r="I46" s="51"/>
      <c r="J46" s="51"/>
      <c r="K46" s="51"/>
      <c r="L46" s="45"/>
      <c r="M46" s="45"/>
    </row>
    <row r="47" spans="1:13">
      <c r="B47" s="50"/>
      <c r="C47" s="54"/>
      <c r="D47" s="54"/>
      <c r="E47" s="54"/>
      <c r="F47" s="50"/>
      <c r="G47" s="50"/>
      <c r="H47" s="49"/>
      <c r="I47" s="51"/>
      <c r="J47" s="51"/>
      <c r="K47" s="51"/>
      <c r="L47" s="45"/>
      <c r="M47" s="45"/>
    </row>
    <row r="48" spans="1:13">
      <c r="B48" s="51"/>
      <c r="C48" s="55"/>
      <c r="D48" s="55"/>
      <c r="E48" s="55"/>
      <c r="F48" s="51"/>
      <c r="G48" s="51"/>
      <c r="H48" s="56"/>
      <c r="I48" s="51"/>
      <c r="J48" s="51"/>
      <c r="K48" s="51"/>
      <c r="L48" s="45"/>
      <c r="M48" s="45"/>
    </row>
    <row r="49" spans="2:13">
      <c r="B49" s="51"/>
      <c r="C49" s="55"/>
      <c r="D49" s="55"/>
      <c r="E49" s="55"/>
      <c r="F49" s="51"/>
      <c r="G49" s="51"/>
      <c r="H49" s="56"/>
      <c r="I49" s="51"/>
      <c r="J49" s="51"/>
      <c r="K49" s="51"/>
      <c r="L49" s="45"/>
      <c r="M49" s="45"/>
    </row>
    <row r="50" spans="2:13">
      <c r="B50" s="51"/>
      <c r="C50" s="55"/>
      <c r="D50" s="55"/>
      <c r="E50" s="55"/>
      <c r="F50" s="51"/>
      <c r="G50" s="51"/>
      <c r="H50" s="56"/>
      <c r="I50" s="51"/>
      <c r="J50" s="51"/>
      <c r="K50" s="51"/>
      <c r="L50" s="45"/>
      <c r="M50" s="45"/>
    </row>
    <row r="51" spans="2:13">
      <c r="B51" s="51"/>
      <c r="C51" s="55"/>
      <c r="D51" s="55"/>
      <c r="E51" s="55"/>
      <c r="F51" s="51"/>
      <c r="G51" s="51"/>
      <c r="H51" s="56"/>
      <c r="I51" s="51"/>
      <c r="J51" s="51"/>
      <c r="K51" s="51"/>
      <c r="L51" s="45"/>
      <c r="M51" s="45"/>
    </row>
    <row r="52" spans="2:13">
      <c r="B52" s="57"/>
      <c r="C52" s="58"/>
      <c r="D52" s="58"/>
      <c r="E52" s="58"/>
      <c r="F52" s="57"/>
      <c r="G52" s="57"/>
      <c r="H52" s="59"/>
      <c r="I52" s="51"/>
      <c r="J52" s="51"/>
      <c r="K52" s="51"/>
      <c r="L52" s="45"/>
      <c r="M52" s="45"/>
    </row>
    <row r="53" spans="2:13">
      <c r="B53" s="57"/>
      <c r="C53" s="58"/>
      <c r="D53" s="58"/>
      <c r="E53" s="58"/>
      <c r="F53" s="57"/>
      <c r="G53" s="57"/>
      <c r="H53" s="59"/>
      <c r="I53" s="57"/>
      <c r="J53" s="57"/>
      <c r="K53" s="57"/>
    </row>
    <row r="54" spans="2:13">
      <c r="B54" s="57"/>
      <c r="C54" s="58"/>
      <c r="D54" s="58"/>
      <c r="E54" s="58"/>
      <c r="F54" s="57"/>
      <c r="G54" s="57"/>
      <c r="H54" s="59"/>
      <c r="I54" s="57"/>
      <c r="J54" s="57"/>
      <c r="K54" s="57"/>
    </row>
    <row r="55" spans="2:13">
      <c r="B55" s="57"/>
      <c r="C55" s="60" t="s">
        <v>59</v>
      </c>
      <c r="D55" s="58"/>
      <c r="E55" s="58"/>
      <c r="F55" s="57"/>
      <c r="G55" s="57"/>
      <c r="H55" s="59"/>
      <c r="I55" s="57"/>
      <c r="J55" s="57"/>
      <c r="K55" s="57"/>
    </row>
    <row r="56" spans="2:13">
      <c r="C56" s="42">
        <f>COUNTIF(E8:E43,"&gt;0")</f>
        <v>0</v>
      </c>
    </row>
  </sheetData>
  <mergeCells count="5">
    <mergeCell ref="I7:K7"/>
    <mergeCell ref="H9:I9"/>
    <mergeCell ref="B4:F4"/>
    <mergeCell ref="B5:F5"/>
    <mergeCell ref="B2:G2"/>
  </mergeCells>
  <phoneticPr fontId="0" type="noConversion"/>
  <hyperlinks>
    <hyperlink ref="H2" location="Cover!A1" display="Home" xr:uid="{00000000-0004-0000-0300-000000000000}"/>
  </hyperlinks>
  <pageMargins left="0.75" right="0.75" top="1" bottom="1" header="0.5" footer="0.5"/>
  <pageSetup orientation="portrait" r:id="rId1"/>
  <headerFooter alignWithMargins="0"/>
  <legacy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609576-6272-4B25-A311-AE642C16C366}">
          <x14:formula1>
            <xm:f>Sheet1!$B$3:$B$4</xm:f>
          </x14:formula1>
          <xm:sqref>G8:G43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077E-0A8E-4039-AAD1-7435751063B9}">
  <dimension ref="B3:B4"/>
  <sheetViews>
    <sheetView workbookViewId="0">
      <selection activeCell="D4" sqref="D4"/>
    </sheetView>
  </sheetViews>
  <sheetFormatPr defaultRowHeight="13.2"/>
  <sheetData>
    <row r="3" spans="2:2">
      <c r="B3" s="221" t="s">
        <v>201</v>
      </c>
    </row>
    <row r="4" spans="2:2">
      <c r="B4" s="22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showGridLines="0" workbookViewId="0">
      <selection activeCell="C6" sqref="C6:F6"/>
    </sheetView>
  </sheetViews>
  <sheetFormatPr defaultColWidth="17.21875" defaultRowHeight="18.600000000000001" customHeight="1"/>
  <cols>
    <col min="1" max="1" width="1.77734375" style="64" customWidth="1"/>
    <col min="2" max="4" width="2.77734375" style="64" customWidth="1"/>
    <col min="5" max="5" width="20.5546875" style="64" customWidth="1"/>
    <col min="6" max="6" width="9.77734375" style="64" customWidth="1"/>
    <col min="7" max="8" width="4.77734375" style="64" customWidth="1"/>
    <col min="9" max="11" width="2.77734375" style="64" customWidth="1"/>
    <col min="12" max="12" width="25.33203125" style="64" customWidth="1"/>
    <col min="13" max="13" width="9.77734375" style="64" customWidth="1"/>
    <col min="14" max="14" width="6.6640625" style="64" bestFit="1" customWidth="1"/>
    <col min="15" max="15" width="6.5546875" style="64" bestFit="1" customWidth="1"/>
    <col min="16" max="24" width="9.21875" style="64" customWidth="1"/>
    <col min="25" max="26" width="8" style="64" customWidth="1"/>
    <col min="27" max="16384" width="17.21875" style="64"/>
  </cols>
  <sheetData>
    <row r="1" spans="1:26" ht="18.600000000000001" customHeight="1" thickBo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8.600000000000001" customHeight="1" thickBot="1">
      <c r="A2" s="62"/>
      <c r="B2" s="113" t="s">
        <v>197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 t="s">
        <v>63</v>
      </c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8.600000000000001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8.600000000000001" customHeight="1">
      <c r="A4" s="62"/>
      <c r="B4" s="241" t="s">
        <v>75</v>
      </c>
      <c r="C4" s="242"/>
      <c r="D4" s="242"/>
      <c r="E4" s="242"/>
      <c r="F4" s="243"/>
      <c r="G4" s="65"/>
      <c r="H4" s="62"/>
      <c r="I4" s="241" t="s">
        <v>76</v>
      </c>
      <c r="J4" s="242"/>
      <c r="K4" s="242"/>
      <c r="L4" s="242"/>
      <c r="M4" s="242"/>
      <c r="N4" s="242"/>
      <c r="O4" s="62"/>
      <c r="P4" s="62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s="69" customFormat="1" ht="18.600000000000001" customHeight="1">
      <c r="A5" s="81"/>
      <c r="B5" s="255"/>
      <c r="C5" s="255"/>
      <c r="D5" s="255"/>
      <c r="E5" s="255"/>
      <c r="F5" s="255"/>
      <c r="G5" s="256"/>
      <c r="H5" s="257"/>
      <c r="I5" s="257"/>
      <c r="J5" s="257"/>
      <c r="K5" s="257"/>
      <c r="L5" s="257"/>
      <c r="M5" s="257"/>
      <c r="N5" s="257"/>
      <c r="O5" s="66"/>
      <c r="P5" s="66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s="69" customFormat="1" ht="18.600000000000001" customHeight="1">
      <c r="A6" s="81"/>
      <c r="B6" s="258">
        <v>1</v>
      </c>
      <c r="C6" s="259"/>
      <c r="D6" s="259"/>
      <c r="E6" s="259"/>
      <c r="F6" s="259"/>
      <c r="G6" s="256"/>
      <c r="H6" s="257"/>
      <c r="I6" s="258">
        <v>1</v>
      </c>
      <c r="J6" s="259"/>
      <c r="K6" s="259"/>
      <c r="L6" s="259"/>
      <c r="M6" s="259"/>
      <c r="N6" s="259"/>
      <c r="O6" s="66"/>
      <c r="P6" s="66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s="69" customFormat="1" ht="18.600000000000001" customHeight="1">
      <c r="A7" s="81"/>
      <c r="B7" s="258">
        <v>2</v>
      </c>
      <c r="C7" s="259"/>
      <c r="D7" s="259"/>
      <c r="E7" s="259"/>
      <c r="F7" s="259"/>
      <c r="G7" s="256"/>
      <c r="H7" s="257"/>
      <c r="I7" s="258">
        <v>2</v>
      </c>
      <c r="J7" s="259"/>
      <c r="K7" s="259"/>
      <c r="L7" s="259"/>
      <c r="M7" s="259"/>
      <c r="N7" s="259"/>
      <c r="O7" s="66"/>
      <c r="P7" s="66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s="69" customFormat="1" ht="18.600000000000001" customHeight="1">
      <c r="A8" s="81"/>
      <c r="B8" s="258">
        <v>3</v>
      </c>
      <c r="C8" s="259"/>
      <c r="D8" s="259"/>
      <c r="E8" s="259"/>
      <c r="F8" s="259"/>
      <c r="G8" s="256"/>
      <c r="H8" s="257"/>
      <c r="I8" s="258">
        <v>3</v>
      </c>
      <c r="J8" s="259"/>
      <c r="K8" s="259"/>
      <c r="L8" s="259"/>
      <c r="M8" s="259"/>
      <c r="N8" s="259"/>
      <c r="O8" s="66"/>
      <c r="P8" s="66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s="69" customFormat="1" ht="18.600000000000001" customHeight="1">
      <c r="A9" s="81"/>
      <c r="B9" s="257"/>
      <c r="C9" s="257"/>
      <c r="D9" s="257"/>
      <c r="E9" s="257"/>
      <c r="F9" s="257"/>
      <c r="G9" s="256"/>
      <c r="H9" s="257"/>
      <c r="I9" s="257"/>
      <c r="J9" s="257"/>
      <c r="K9" s="257"/>
      <c r="L9" s="257"/>
      <c r="M9" s="257"/>
      <c r="N9" s="257"/>
      <c r="O9" s="66"/>
      <c r="P9" s="66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s="69" customFormat="1" ht="18.600000000000001" customHeight="1">
      <c r="A10" s="66"/>
      <c r="B10" s="88"/>
      <c r="C10" s="88"/>
      <c r="D10" s="88"/>
      <c r="E10" s="88"/>
      <c r="F10" s="88"/>
      <c r="G10" s="260"/>
      <c r="H10" s="88"/>
      <c r="I10" s="88"/>
      <c r="J10" s="88"/>
      <c r="K10" s="88"/>
      <c r="L10" s="88"/>
      <c r="M10" s="88"/>
      <c r="N10" s="88"/>
      <c r="O10" s="66"/>
      <c r="P10" s="66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s="69" customFormat="1" ht="18.600000000000001" customHeight="1">
      <c r="A11" s="66"/>
      <c r="B11" s="244" t="s">
        <v>77</v>
      </c>
      <c r="C11" s="245"/>
      <c r="D11" s="245"/>
      <c r="E11" s="245"/>
      <c r="F11" s="246"/>
      <c r="G11" s="71"/>
      <c r="H11" s="61"/>
      <c r="I11" s="244" t="s">
        <v>78</v>
      </c>
      <c r="J11" s="247"/>
      <c r="K11" s="247"/>
      <c r="L11" s="248"/>
      <c r="M11" s="249" t="s">
        <v>79</v>
      </c>
      <c r="N11" s="250" t="s">
        <v>80</v>
      </c>
      <c r="O11" s="66"/>
      <c r="P11" s="66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s="69" customFormat="1" ht="18.600000000000001" customHeight="1">
      <c r="A12" s="66"/>
      <c r="B12" s="261">
        <v>1</v>
      </c>
      <c r="C12" s="262"/>
      <c r="D12" s="263"/>
      <c r="E12" s="263"/>
      <c r="F12" s="264"/>
      <c r="G12" s="260"/>
      <c r="H12" s="88"/>
      <c r="I12" s="265">
        <v>1</v>
      </c>
      <c r="J12" s="262"/>
      <c r="K12" s="263"/>
      <c r="L12" s="263"/>
      <c r="M12" s="266"/>
      <c r="N12" s="267"/>
      <c r="O12" s="88"/>
      <c r="P12" s="66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s="69" customFormat="1" ht="18.600000000000001" customHeight="1">
      <c r="A13" s="66"/>
      <c r="B13" s="261">
        <v>2</v>
      </c>
      <c r="C13" s="262"/>
      <c r="D13" s="263"/>
      <c r="E13" s="263"/>
      <c r="F13" s="264"/>
      <c r="G13" s="260"/>
      <c r="H13" s="88"/>
      <c r="I13" s="265">
        <v>2</v>
      </c>
      <c r="J13" s="262"/>
      <c r="K13" s="263"/>
      <c r="L13" s="263"/>
      <c r="M13" s="266"/>
      <c r="N13" s="267"/>
      <c r="O13" s="88"/>
      <c r="P13" s="66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s="69" customFormat="1" ht="18.600000000000001" customHeight="1">
      <c r="A14" s="66"/>
      <c r="B14" s="261">
        <v>3</v>
      </c>
      <c r="C14" s="262"/>
      <c r="D14" s="263"/>
      <c r="E14" s="263"/>
      <c r="F14" s="264"/>
      <c r="G14" s="260"/>
      <c r="H14" s="88"/>
      <c r="I14" s="265">
        <v>3</v>
      </c>
      <c r="J14" s="262"/>
      <c r="K14" s="263"/>
      <c r="L14" s="263"/>
      <c r="M14" s="266"/>
      <c r="N14" s="267"/>
      <c r="O14" s="88"/>
      <c r="P14" s="66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s="69" customFormat="1" ht="18.600000000000001" customHeight="1">
      <c r="A15" s="66"/>
      <c r="B15" s="261">
        <v>4</v>
      </c>
      <c r="C15" s="262"/>
      <c r="D15" s="263"/>
      <c r="E15" s="263"/>
      <c r="F15" s="264"/>
      <c r="G15" s="260"/>
      <c r="H15" s="88"/>
      <c r="I15" s="265">
        <v>4</v>
      </c>
      <c r="J15" s="262"/>
      <c r="K15" s="263"/>
      <c r="L15" s="263"/>
      <c r="M15" s="266"/>
      <c r="N15" s="267"/>
      <c r="O15" s="88"/>
      <c r="P15" s="66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s="69" customFormat="1" ht="18.600000000000001" customHeight="1">
      <c r="A16" s="66"/>
      <c r="B16" s="261">
        <v>5</v>
      </c>
      <c r="C16" s="262"/>
      <c r="D16" s="263"/>
      <c r="E16" s="263"/>
      <c r="F16" s="264"/>
      <c r="G16" s="260"/>
      <c r="H16" s="88"/>
      <c r="I16" s="265">
        <v>5</v>
      </c>
      <c r="J16" s="262"/>
      <c r="K16" s="263"/>
      <c r="L16" s="263"/>
      <c r="M16" s="266"/>
      <c r="N16" s="267"/>
      <c r="O16" s="88"/>
      <c r="P16" s="66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s="69" customFormat="1" ht="18.600000000000001" customHeight="1">
      <c r="A17" s="66"/>
      <c r="B17" s="251" t="s">
        <v>81</v>
      </c>
      <c r="C17" s="252"/>
      <c r="D17" s="252"/>
      <c r="E17" s="252"/>
      <c r="F17" s="77">
        <f>SUM(F12:F16)</f>
        <v>0</v>
      </c>
      <c r="G17" s="253"/>
      <c r="H17" s="84"/>
      <c r="I17" s="251" t="s">
        <v>82</v>
      </c>
      <c r="J17" s="252"/>
      <c r="K17" s="252"/>
      <c r="L17" s="252"/>
      <c r="M17" s="75">
        <f>SUM(M12:M16)</f>
        <v>0</v>
      </c>
      <c r="N17" s="76">
        <f>SUM(N12:N16)</f>
        <v>0</v>
      </c>
      <c r="O17" s="66"/>
      <c r="P17" s="66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s="69" customFormat="1" ht="18.600000000000001" customHeight="1">
      <c r="A18" s="66"/>
      <c r="B18" s="66"/>
      <c r="C18" s="66"/>
      <c r="D18" s="66"/>
      <c r="E18" s="66"/>
      <c r="F18" s="66"/>
      <c r="G18" s="67"/>
      <c r="H18" s="66"/>
      <c r="I18" s="66"/>
      <c r="J18" s="66"/>
      <c r="K18" s="66"/>
      <c r="L18" s="66"/>
      <c r="M18" s="66"/>
      <c r="N18" s="66"/>
      <c r="O18" s="66"/>
      <c r="P18" s="66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s="69" customFormat="1" ht="18.600000000000001" customHeight="1">
      <c r="A19" s="66"/>
      <c r="B19" s="244" t="s">
        <v>83</v>
      </c>
      <c r="C19" s="245"/>
      <c r="D19" s="245"/>
      <c r="E19" s="245"/>
      <c r="F19" s="246"/>
      <c r="G19" s="253"/>
      <c r="H19" s="84"/>
      <c r="I19" s="244" t="s">
        <v>84</v>
      </c>
      <c r="J19" s="247"/>
      <c r="K19" s="247"/>
      <c r="L19" s="248"/>
      <c r="M19" s="249" t="s">
        <v>79</v>
      </c>
      <c r="N19" s="250" t="s">
        <v>80</v>
      </c>
      <c r="O19" s="66"/>
      <c r="P19" s="66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s="69" customFormat="1" ht="18.600000000000001" customHeight="1">
      <c r="A20" s="66"/>
      <c r="B20" s="261">
        <v>1</v>
      </c>
      <c r="C20" s="263"/>
      <c r="D20" s="263"/>
      <c r="E20" s="268"/>
      <c r="F20" s="264">
        <v>0</v>
      </c>
      <c r="G20" s="260"/>
      <c r="H20" s="88"/>
      <c r="I20" s="265">
        <v>1</v>
      </c>
      <c r="J20" s="262"/>
      <c r="K20" s="263"/>
      <c r="L20" s="263"/>
      <c r="M20" s="266"/>
      <c r="N20" s="267"/>
      <c r="O20" s="88"/>
      <c r="P20" s="66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s="69" customFormat="1" ht="18.600000000000001" customHeight="1">
      <c r="A21" s="66"/>
      <c r="B21" s="261">
        <v>2</v>
      </c>
      <c r="C21" s="263"/>
      <c r="D21" s="263"/>
      <c r="E21" s="268"/>
      <c r="F21" s="264">
        <v>0</v>
      </c>
      <c r="G21" s="260"/>
      <c r="H21" s="88"/>
      <c r="I21" s="265">
        <v>2</v>
      </c>
      <c r="J21" s="262"/>
      <c r="K21" s="263"/>
      <c r="L21" s="263"/>
      <c r="M21" s="266"/>
      <c r="N21" s="267"/>
      <c r="O21" s="88"/>
      <c r="P21" s="66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s="69" customFormat="1" ht="18.600000000000001" customHeight="1">
      <c r="A22" s="66"/>
      <c r="B22" s="261">
        <v>3</v>
      </c>
      <c r="C22" s="263"/>
      <c r="D22" s="263"/>
      <c r="E22" s="268"/>
      <c r="F22" s="264">
        <v>0</v>
      </c>
      <c r="G22" s="260"/>
      <c r="H22" s="88"/>
      <c r="I22" s="265">
        <v>3</v>
      </c>
      <c r="J22" s="262"/>
      <c r="K22" s="263"/>
      <c r="L22" s="263"/>
      <c r="M22" s="266"/>
      <c r="N22" s="267"/>
      <c r="O22" s="88"/>
      <c r="P22" s="66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s="69" customFormat="1" ht="18.600000000000001" customHeight="1">
      <c r="A23" s="66"/>
      <c r="B23" s="261">
        <v>4</v>
      </c>
      <c r="C23" s="263"/>
      <c r="D23" s="263"/>
      <c r="E23" s="268"/>
      <c r="F23" s="264">
        <v>0</v>
      </c>
      <c r="G23" s="260"/>
      <c r="H23" s="88"/>
      <c r="I23" s="265">
        <v>4</v>
      </c>
      <c r="J23" s="262"/>
      <c r="K23" s="263"/>
      <c r="L23" s="263"/>
      <c r="M23" s="266"/>
      <c r="N23" s="267"/>
      <c r="O23" s="88"/>
      <c r="P23" s="66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s="69" customFormat="1" ht="18.600000000000001" customHeight="1">
      <c r="A24" s="66"/>
      <c r="B24" s="261">
        <v>5</v>
      </c>
      <c r="C24" s="263"/>
      <c r="D24" s="263"/>
      <c r="E24" s="268"/>
      <c r="F24" s="264">
        <v>0</v>
      </c>
      <c r="G24" s="260"/>
      <c r="H24" s="88"/>
      <c r="I24" s="265">
        <v>5</v>
      </c>
      <c r="J24" s="262"/>
      <c r="K24" s="263"/>
      <c r="L24" s="263"/>
      <c r="M24" s="266"/>
      <c r="N24" s="267"/>
      <c r="O24" s="88"/>
      <c r="P24" s="66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s="69" customFormat="1" ht="18.600000000000001" customHeight="1">
      <c r="A25" s="66"/>
      <c r="B25" s="261">
        <v>6</v>
      </c>
      <c r="C25" s="263"/>
      <c r="D25" s="263"/>
      <c r="E25" s="268"/>
      <c r="F25" s="264">
        <v>0</v>
      </c>
      <c r="G25" s="260"/>
      <c r="H25" s="88"/>
      <c r="I25" s="265">
        <v>6</v>
      </c>
      <c r="J25" s="262"/>
      <c r="K25" s="263"/>
      <c r="L25" s="263"/>
      <c r="M25" s="266"/>
      <c r="N25" s="267"/>
      <c r="O25" s="88"/>
      <c r="P25" s="66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s="69" customFormat="1" ht="18.600000000000001" customHeight="1">
      <c r="A26" s="66"/>
      <c r="B26" s="261">
        <v>7</v>
      </c>
      <c r="C26" s="263"/>
      <c r="D26" s="263"/>
      <c r="E26" s="268"/>
      <c r="F26" s="264">
        <v>0</v>
      </c>
      <c r="G26" s="260"/>
      <c r="H26" s="88"/>
      <c r="I26" s="265">
        <v>7</v>
      </c>
      <c r="J26" s="262"/>
      <c r="K26" s="263"/>
      <c r="L26" s="263"/>
      <c r="M26" s="266"/>
      <c r="N26" s="267"/>
      <c r="O26" s="88"/>
      <c r="P26" s="66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s="69" customFormat="1" ht="18.600000000000001" customHeight="1">
      <c r="A27" s="66"/>
      <c r="B27" s="261">
        <v>8</v>
      </c>
      <c r="C27" s="263"/>
      <c r="D27" s="263"/>
      <c r="E27" s="268"/>
      <c r="F27" s="264">
        <v>0</v>
      </c>
      <c r="G27" s="260"/>
      <c r="H27" s="88"/>
      <c r="I27" s="265">
        <v>8</v>
      </c>
      <c r="J27" s="262"/>
      <c r="K27" s="263"/>
      <c r="L27" s="263"/>
      <c r="M27" s="266"/>
      <c r="N27" s="267"/>
      <c r="O27" s="88"/>
      <c r="P27" s="66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s="69" customFormat="1" ht="18.600000000000001" customHeight="1">
      <c r="A28" s="66"/>
      <c r="B28" s="261">
        <v>9</v>
      </c>
      <c r="C28" s="263"/>
      <c r="D28" s="263"/>
      <c r="E28" s="268"/>
      <c r="F28" s="264">
        <v>0</v>
      </c>
      <c r="G28" s="260"/>
      <c r="H28" s="88"/>
      <c r="I28" s="265">
        <v>9</v>
      </c>
      <c r="J28" s="262"/>
      <c r="K28" s="263"/>
      <c r="L28" s="263"/>
      <c r="M28" s="266"/>
      <c r="N28" s="267"/>
      <c r="O28" s="88"/>
      <c r="P28" s="66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s="69" customFormat="1" ht="18.600000000000001" customHeight="1">
      <c r="A29" s="66"/>
      <c r="B29" s="261">
        <v>10</v>
      </c>
      <c r="C29" s="263"/>
      <c r="D29" s="263"/>
      <c r="E29" s="268"/>
      <c r="F29" s="264">
        <v>0</v>
      </c>
      <c r="G29" s="260"/>
      <c r="H29" s="88"/>
      <c r="I29" s="265">
        <v>10</v>
      </c>
      <c r="J29" s="262"/>
      <c r="K29" s="263"/>
      <c r="L29" s="263"/>
      <c r="M29" s="266"/>
      <c r="N29" s="267"/>
      <c r="O29" s="88"/>
      <c r="P29" s="66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s="69" customFormat="1" ht="18.600000000000001" customHeight="1">
      <c r="A30" s="66"/>
      <c r="B30" s="251" t="s">
        <v>85</v>
      </c>
      <c r="C30" s="252"/>
      <c r="D30" s="252"/>
      <c r="E30" s="252"/>
      <c r="F30" s="77">
        <f>SUM(F20:F29)</f>
        <v>0</v>
      </c>
      <c r="G30" s="253"/>
      <c r="H30" s="84"/>
      <c r="I30" s="251" t="s">
        <v>82</v>
      </c>
      <c r="J30" s="252"/>
      <c r="K30" s="252"/>
      <c r="L30" s="252"/>
      <c r="M30" s="75">
        <f>SUM(M20:M29)</f>
        <v>0</v>
      </c>
      <c r="N30" s="76">
        <f>SUM(N20:N29)</f>
        <v>0</v>
      </c>
      <c r="O30" s="66"/>
      <c r="P30" s="66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s="69" customFormat="1" ht="18.600000000000001" customHeight="1">
      <c r="A31" s="66"/>
      <c r="B31" s="70"/>
      <c r="C31" s="66"/>
      <c r="D31" s="66"/>
      <c r="E31" s="66"/>
      <c r="F31" s="66"/>
      <c r="G31" s="67"/>
      <c r="H31" s="66"/>
      <c r="I31" s="66"/>
      <c r="J31" s="66"/>
      <c r="K31" s="66"/>
      <c r="L31" s="66"/>
      <c r="M31" s="66"/>
      <c r="N31" s="66"/>
      <c r="O31" s="66"/>
      <c r="P31" s="66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s="69" customFormat="1" ht="18.600000000000001" customHeight="1" thickBot="1">
      <c r="A32" s="66"/>
      <c r="B32" s="244" t="s">
        <v>86</v>
      </c>
      <c r="C32" s="245"/>
      <c r="D32" s="245"/>
      <c r="E32" s="245"/>
      <c r="F32" s="246"/>
      <c r="G32" s="253"/>
      <c r="H32" s="84"/>
      <c r="I32" s="244" t="s">
        <v>87</v>
      </c>
      <c r="J32" s="247"/>
      <c r="K32" s="247"/>
      <c r="L32" s="248"/>
      <c r="M32" s="249" t="s">
        <v>79</v>
      </c>
      <c r="N32" s="250" t="s">
        <v>80</v>
      </c>
      <c r="O32" s="66"/>
      <c r="P32" s="66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s="69" customFormat="1" ht="18.600000000000001" customHeight="1" thickTop="1">
      <c r="A33" s="66"/>
      <c r="B33" s="261">
        <v>1</v>
      </c>
      <c r="C33" s="269"/>
      <c r="D33" s="269"/>
      <c r="E33" s="269"/>
      <c r="F33" s="264">
        <v>500</v>
      </c>
      <c r="G33" s="260"/>
      <c r="H33" s="88"/>
      <c r="I33" s="261">
        <v>1</v>
      </c>
      <c r="J33" s="263"/>
      <c r="K33" s="263"/>
      <c r="L33" s="263"/>
      <c r="M33" s="270"/>
      <c r="N33" s="267"/>
      <c r="O33" s="88"/>
      <c r="P33" s="66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s="69" customFormat="1" ht="18.600000000000001" customHeight="1">
      <c r="A34" s="66"/>
      <c r="B34" s="261">
        <v>2</v>
      </c>
      <c r="C34" s="263"/>
      <c r="D34" s="263"/>
      <c r="E34" s="263"/>
      <c r="F34" s="264">
        <v>0</v>
      </c>
      <c r="G34" s="260"/>
      <c r="H34" s="88"/>
      <c r="I34" s="261">
        <v>2</v>
      </c>
      <c r="J34" s="263"/>
      <c r="K34" s="263"/>
      <c r="L34" s="263"/>
      <c r="M34" s="266"/>
      <c r="N34" s="267"/>
      <c r="O34" s="88"/>
      <c r="P34" s="66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s="69" customFormat="1" ht="18.600000000000001" customHeight="1">
      <c r="A35" s="66"/>
      <c r="B35" s="261">
        <v>3</v>
      </c>
      <c r="C35" s="263"/>
      <c r="D35" s="263"/>
      <c r="E35" s="263"/>
      <c r="F35" s="264">
        <v>0</v>
      </c>
      <c r="G35" s="260"/>
      <c r="H35" s="88"/>
      <c r="I35" s="261">
        <v>3</v>
      </c>
      <c r="J35" s="263"/>
      <c r="K35" s="263"/>
      <c r="L35" s="263"/>
      <c r="M35" s="266"/>
      <c r="N35" s="267"/>
      <c r="O35" s="88"/>
      <c r="P35" s="66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s="69" customFormat="1" ht="18.600000000000001" customHeight="1">
      <c r="A36" s="66"/>
      <c r="B36" s="261">
        <v>4</v>
      </c>
      <c r="C36" s="263"/>
      <c r="D36" s="263"/>
      <c r="E36" s="263"/>
      <c r="F36" s="264">
        <v>0</v>
      </c>
      <c r="G36" s="260"/>
      <c r="H36" s="88"/>
      <c r="I36" s="261">
        <v>4</v>
      </c>
      <c r="J36" s="263"/>
      <c r="K36" s="263"/>
      <c r="L36" s="263"/>
      <c r="M36" s="266"/>
      <c r="N36" s="267"/>
      <c r="O36" s="88"/>
      <c r="P36" s="66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s="69" customFormat="1" ht="18.600000000000001" customHeight="1">
      <c r="A37" s="66"/>
      <c r="B37" s="261">
        <v>5</v>
      </c>
      <c r="C37" s="263"/>
      <c r="D37" s="263"/>
      <c r="E37" s="263"/>
      <c r="F37" s="264">
        <v>0</v>
      </c>
      <c r="G37" s="260"/>
      <c r="H37" s="88"/>
      <c r="I37" s="261">
        <v>5</v>
      </c>
      <c r="J37" s="263"/>
      <c r="K37" s="263"/>
      <c r="L37" s="263"/>
      <c r="M37" s="266"/>
      <c r="N37" s="267"/>
      <c r="O37" s="88"/>
      <c r="P37" s="66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s="69" customFormat="1" ht="18.600000000000001" customHeight="1">
      <c r="A38" s="66"/>
      <c r="B38" s="251" t="s">
        <v>88</v>
      </c>
      <c r="C38" s="252"/>
      <c r="D38" s="252"/>
      <c r="E38" s="252"/>
      <c r="F38" s="77">
        <f>SUM(F33)</f>
        <v>500</v>
      </c>
      <c r="G38" s="253"/>
      <c r="H38" s="84"/>
      <c r="I38" s="251" t="s">
        <v>82</v>
      </c>
      <c r="J38" s="252"/>
      <c r="K38" s="252"/>
      <c r="L38" s="252"/>
      <c r="M38" s="75">
        <f>SUM(M33:M37)</f>
        <v>0</v>
      </c>
      <c r="N38" s="76">
        <f>SUM(N33:N37)</f>
        <v>0</v>
      </c>
      <c r="O38" s="66"/>
      <c r="P38" s="66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s="69" customFormat="1" ht="18.600000000000001" customHeight="1">
      <c r="A39" s="66"/>
      <c r="B39" s="254"/>
      <c r="C39" s="84"/>
      <c r="D39" s="84"/>
      <c r="E39" s="84"/>
      <c r="F39" s="84"/>
      <c r="G39" s="253"/>
      <c r="H39" s="84"/>
      <c r="I39" s="84"/>
      <c r="J39" s="84"/>
      <c r="K39" s="84"/>
      <c r="L39" s="84"/>
      <c r="M39" s="84"/>
      <c r="N39" s="84"/>
      <c r="O39" s="66"/>
      <c r="P39" s="66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s="69" customFormat="1" ht="18.600000000000001" customHeight="1">
      <c r="A40" s="66"/>
      <c r="B40" s="99" t="s">
        <v>89</v>
      </c>
      <c r="C40" s="100"/>
      <c r="D40" s="100"/>
      <c r="E40" s="100"/>
      <c r="F40" s="78">
        <f>F17+F30+F38</f>
        <v>500</v>
      </c>
      <c r="G40" s="253"/>
      <c r="H40" s="84"/>
      <c r="I40" s="101" t="s">
        <v>90</v>
      </c>
      <c r="J40" s="102"/>
      <c r="K40" s="102"/>
      <c r="L40" s="102"/>
      <c r="M40" s="79">
        <f>M17+M30+M38</f>
        <v>0</v>
      </c>
      <c r="N40" s="80">
        <f>N17+N30+N38</f>
        <v>0</v>
      </c>
      <c r="O40" s="66"/>
      <c r="P40" s="66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s="69" customFormat="1" ht="18.600000000000001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s="69" customFormat="1" ht="18.600000000000001" customHeight="1" thickBot="1">
      <c r="A42" s="6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66"/>
      <c r="P42" s="66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s="69" customFormat="1" ht="18.600000000000001" customHeight="1" thickTop="1">
      <c r="A43" s="66"/>
      <c r="B43" s="272" t="s">
        <v>91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74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s="69" customFormat="1" ht="18.600000000000001" customHeight="1">
      <c r="A44" s="66"/>
      <c r="B44" s="272" t="s">
        <v>92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74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s="69" customFormat="1" ht="18.600000000000001" customHeight="1">
      <c r="A45" s="66"/>
      <c r="B45" s="272" t="s">
        <v>93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74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s="69" customFormat="1" ht="18.600000000000001" customHeight="1">
      <c r="A46" s="66"/>
      <c r="B46" s="272" t="s">
        <v>94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74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8.600000000000001" customHeight="1">
      <c r="A47" s="62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74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8.600000000000001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18.600000000000001" customHeight="1">
      <c r="A49" s="6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18.600000000000001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18.600000000000001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18.600000000000001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8.600000000000001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8.600000000000001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18.600000000000001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18.600000000000001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18.600000000000001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8.600000000000001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8.600000000000001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8.600000000000001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18.600000000000001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8.600000000000001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18.600000000000001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18.600000000000001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18.600000000000001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18.600000000000001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18.600000000000001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18.600000000000001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18.600000000000001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18.600000000000001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8.600000000000001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18.600000000000001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18.600000000000001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18.600000000000001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18.600000000000001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18.600000000000001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18.600000000000001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18.600000000000001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18.600000000000001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18.600000000000001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18.600000000000001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18.600000000000001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18.600000000000001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18.600000000000001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18.600000000000001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18.600000000000001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18.600000000000001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18.600000000000001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18.600000000000001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18.600000000000001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18.600000000000001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18.600000000000001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18.600000000000001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18.600000000000001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18.600000000000001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18.600000000000001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18.600000000000001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18.600000000000001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18.600000000000001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18.600000000000001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18.600000000000001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18.600000000000001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18.600000000000001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18.600000000000001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18.600000000000001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18.600000000000001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18.600000000000001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18.600000000000001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18.600000000000001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18.600000000000001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18.600000000000001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18.600000000000001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18.600000000000001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18.600000000000001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18.600000000000001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18.600000000000001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18.600000000000001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18.600000000000001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18.600000000000001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18.600000000000001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18.600000000000001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18.600000000000001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18.600000000000001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18.600000000000001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18.600000000000001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18.600000000000001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18.600000000000001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18.600000000000001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18.600000000000001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18.600000000000001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18.600000000000001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18.600000000000001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18.600000000000001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18.600000000000001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18.600000000000001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18.600000000000001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18.600000000000001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18.600000000000001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18.600000000000001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18.600000000000001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18.600000000000001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18.600000000000001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18.600000000000001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18.600000000000001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18.600000000000001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18.600000000000001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18.600000000000001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18.600000000000001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18.600000000000001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18.600000000000001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18.600000000000001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18.600000000000001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18.600000000000001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18.600000000000001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8.600000000000001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8.600000000000001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8.600000000000001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8.600000000000001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8.600000000000001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8.600000000000001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8.600000000000001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8.600000000000001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8.600000000000001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8.600000000000001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8.600000000000001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8.600000000000001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8.600000000000001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8.600000000000001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8.600000000000001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8.600000000000001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8.600000000000001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8.600000000000001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8.600000000000001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8.600000000000001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8.600000000000001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8.600000000000001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8.600000000000001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8.600000000000001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8.600000000000001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8.600000000000001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8.600000000000001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8.600000000000001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8.600000000000001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8.600000000000001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8.600000000000001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8.600000000000001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8.600000000000001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8.600000000000001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8.600000000000001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8.600000000000001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8.600000000000001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8.600000000000001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8.600000000000001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8.600000000000001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8.600000000000001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8.600000000000001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8.600000000000001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8.600000000000001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8.600000000000001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8.600000000000001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8.600000000000001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8.600000000000001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8.600000000000001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8.600000000000001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8.600000000000001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8.600000000000001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8.600000000000001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8.600000000000001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8.600000000000001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8.600000000000001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8.600000000000001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8.600000000000001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8.600000000000001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8.600000000000001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8.600000000000001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8.600000000000001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8.600000000000001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8.600000000000001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8.600000000000001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8.600000000000001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8.600000000000001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8.600000000000001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8.600000000000001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8.600000000000001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8.600000000000001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8.600000000000001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8.600000000000001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8.600000000000001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8.600000000000001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8.600000000000001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8.600000000000001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8.600000000000001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8.600000000000001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8.600000000000001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8.600000000000001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8.600000000000001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8.600000000000001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8.600000000000001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8.600000000000001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8.600000000000001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8.600000000000001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8.600000000000001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8.600000000000001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8.600000000000001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8.600000000000001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8.600000000000001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8.600000000000001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8.600000000000001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8.600000000000001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8.600000000000001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8.600000000000001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8.600000000000001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8.600000000000001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8.600000000000001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8.600000000000001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8.600000000000001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8.600000000000001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8.600000000000001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8.600000000000001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8.600000000000001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8.600000000000001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8.600000000000001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8.600000000000001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8.600000000000001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8.600000000000001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8.600000000000001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8.600000000000001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8.600000000000001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8.600000000000001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8.600000000000001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8.600000000000001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8.600000000000001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8.600000000000001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8.600000000000001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8.600000000000001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8.600000000000001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8.600000000000001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8.600000000000001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8.600000000000001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8.600000000000001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8.600000000000001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8.600000000000001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8.600000000000001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8.600000000000001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8.600000000000001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8.600000000000001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8.600000000000001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8.600000000000001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8.600000000000001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8.600000000000001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8.600000000000001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8.600000000000001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8.600000000000001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8.600000000000001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8.600000000000001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8.600000000000001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8.600000000000001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8.600000000000001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8.600000000000001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8.600000000000001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8.600000000000001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8.600000000000001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8.600000000000001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8.600000000000001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8.600000000000001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8.600000000000001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8.600000000000001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8.600000000000001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8.600000000000001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8.600000000000001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8.600000000000001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8.600000000000001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8.600000000000001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8.600000000000001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8.600000000000001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8.600000000000001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8.600000000000001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8.600000000000001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8.600000000000001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8.600000000000001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8.600000000000001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8.600000000000001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8.600000000000001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8.600000000000001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8.600000000000001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8.600000000000001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8.600000000000001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8.600000000000001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8.600000000000001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8.600000000000001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8.600000000000001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8.600000000000001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8.600000000000001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8.600000000000001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8.600000000000001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8.600000000000001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8.600000000000001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8.600000000000001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8.600000000000001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8.600000000000001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8.600000000000001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8.600000000000001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8.600000000000001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8.600000000000001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8.600000000000001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8.600000000000001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8.600000000000001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8.600000000000001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8.600000000000001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8.600000000000001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8.600000000000001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8.600000000000001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8.600000000000001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8.600000000000001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8.600000000000001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8.600000000000001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8.600000000000001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8.600000000000001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8.600000000000001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8.600000000000001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8.600000000000001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8.600000000000001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8.600000000000001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8.600000000000001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8.600000000000001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8.600000000000001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8.600000000000001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8.600000000000001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8.600000000000001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8.600000000000001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8.600000000000001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8.600000000000001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8.600000000000001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8.600000000000001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8.600000000000001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8.600000000000001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8.600000000000001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8.600000000000001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8.600000000000001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8.600000000000001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8.600000000000001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8.600000000000001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8.600000000000001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8.600000000000001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8.600000000000001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8.600000000000001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8.600000000000001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8.600000000000001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8.600000000000001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8.600000000000001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8.600000000000001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8.600000000000001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8.600000000000001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8.600000000000001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8.600000000000001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8.600000000000001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8.600000000000001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8.600000000000001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8.600000000000001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8.600000000000001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8.600000000000001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8.600000000000001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8.600000000000001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8.600000000000001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8.600000000000001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8.600000000000001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8.600000000000001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8.600000000000001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8.600000000000001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8.600000000000001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8.600000000000001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8.600000000000001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8.600000000000001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8.600000000000001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8.600000000000001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8.600000000000001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8.600000000000001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8.600000000000001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8.600000000000001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8.600000000000001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8.600000000000001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8.600000000000001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8.600000000000001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8.600000000000001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8.600000000000001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8.600000000000001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8.600000000000001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8.600000000000001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8.600000000000001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8.600000000000001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8.600000000000001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8.600000000000001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8.600000000000001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8.600000000000001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8.600000000000001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8.600000000000001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8.600000000000001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8.600000000000001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8.600000000000001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8.600000000000001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8.600000000000001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8.600000000000001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8.600000000000001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8.600000000000001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8.600000000000001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8.600000000000001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8.600000000000001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8.600000000000001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8.600000000000001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8.600000000000001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8.600000000000001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8.600000000000001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8.600000000000001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8.600000000000001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8.600000000000001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8.600000000000001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8.600000000000001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8.600000000000001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8.600000000000001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8.600000000000001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8.600000000000001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8.600000000000001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8.600000000000001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8.600000000000001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8.600000000000001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8.600000000000001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8.600000000000001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8.600000000000001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8.600000000000001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8.600000000000001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8.600000000000001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8.600000000000001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8.600000000000001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8.600000000000001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8.600000000000001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8.600000000000001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8.600000000000001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8.600000000000001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8.600000000000001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8.600000000000001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8.600000000000001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8.600000000000001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8.600000000000001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8.600000000000001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8.600000000000001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8.600000000000001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8.600000000000001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8.600000000000001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8.600000000000001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8.600000000000001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8.600000000000001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8.600000000000001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8.600000000000001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8.600000000000001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8.600000000000001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8.600000000000001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8.600000000000001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8.600000000000001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8.600000000000001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8.600000000000001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8.600000000000001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8.600000000000001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8.600000000000001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8.600000000000001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8.600000000000001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8.600000000000001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8.600000000000001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8.600000000000001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8.600000000000001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8.600000000000001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8.600000000000001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8.600000000000001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8.600000000000001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8.600000000000001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8.600000000000001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8.600000000000001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8.600000000000001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8.600000000000001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8.600000000000001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8.600000000000001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8.600000000000001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8.600000000000001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8.600000000000001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8.600000000000001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8.600000000000001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8.600000000000001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8.600000000000001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8.600000000000001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8.600000000000001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8.600000000000001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8.600000000000001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8.600000000000001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8.600000000000001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8.600000000000001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8.600000000000001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8.600000000000001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8.600000000000001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8.600000000000001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8.600000000000001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8.600000000000001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8.600000000000001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8.600000000000001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8.600000000000001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8.600000000000001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8.600000000000001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8.600000000000001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8.600000000000001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8.600000000000001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8.600000000000001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8.600000000000001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8.600000000000001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8.600000000000001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8.600000000000001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8.600000000000001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8.600000000000001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8.600000000000001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8.600000000000001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8.600000000000001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8.600000000000001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8.600000000000001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8.600000000000001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8.600000000000001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8.600000000000001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8.600000000000001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8.600000000000001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8.600000000000001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8.600000000000001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8.600000000000001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8.600000000000001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8.600000000000001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8.600000000000001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8.600000000000001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8.600000000000001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8.600000000000001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8.600000000000001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8.600000000000001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8.600000000000001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8.600000000000001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8.600000000000001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8.600000000000001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8.600000000000001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8.600000000000001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8.600000000000001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8.600000000000001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8.600000000000001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8.600000000000001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8.600000000000001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8.600000000000001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8.600000000000001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8.600000000000001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8.600000000000001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8.600000000000001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8.600000000000001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8.600000000000001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8.600000000000001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8.600000000000001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8.600000000000001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8.600000000000001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8.600000000000001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8.600000000000001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8.600000000000001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8.600000000000001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8.600000000000001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8.600000000000001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8.600000000000001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8.600000000000001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8.600000000000001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8.600000000000001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8.600000000000001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8.600000000000001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8.600000000000001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8.600000000000001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8.600000000000001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8.600000000000001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8.600000000000001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8.600000000000001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8.600000000000001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8.600000000000001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8.600000000000001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8.600000000000001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8.600000000000001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8.600000000000001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8.600000000000001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8.600000000000001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8.600000000000001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8.600000000000001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8.600000000000001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8.600000000000001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8.600000000000001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8.600000000000001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8.600000000000001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8.600000000000001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8.600000000000001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8.600000000000001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8.600000000000001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8.600000000000001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8.600000000000001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8.600000000000001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8.600000000000001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8.600000000000001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8.600000000000001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8.600000000000001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8.600000000000001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8.600000000000001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8.600000000000001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8.600000000000001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8.600000000000001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8.600000000000001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8.600000000000001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8.600000000000001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8.600000000000001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8.600000000000001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8.600000000000001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8.600000000000001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8.600000000000001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8.600000000000001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8.600000000000001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8.600000000000001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8.600000000000001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8.600000000000001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8.600000000000001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8.600000000000001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8.600000000000001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8.600000000000001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8.600000000000001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8.600000000000001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8.600000000000001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8.600000000000001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8.600000000000001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8.600000000000001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8.600000000000001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8.600000000000001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8.600000000000001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8.600000000000001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8.600000000000001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8.600000000000001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8.600000000000001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8.600000000000001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8.600000000000001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8.600000000000001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8.600000000000001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8.600000000000001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8.600000000000001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8.600000000000001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8.600000000000001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8.600000000000001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8.600000000000001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8.600000000000001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8.600000000000001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8.600000000000001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8.600000000000001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8.600000000000001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8.600000000000001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8.600000000000001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8.600000000000001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8.600000000000001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8.600000000000001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8.600000000000001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8.600000000000001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8.600000000000001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8.600000000000001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8.600000000000001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8.600000000000001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8.600000000000001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8.600000000000001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8.600000000000001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8.600000000000001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8.600000000000001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8.600000000000001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8.600000000000001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8.600000000000001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8.600000000000001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8.600000000000001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8.600000000000001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8.600000000000001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8.600000000000001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8.600000000000001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8.600000000000001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8.600000000000001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8.600000000000001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8.600000000000001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8.600000000000001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8.600000000000001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8.600000000000001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8.600000000000001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8.600000000000001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8.600000000000001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8.600000000000001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8.600000000000001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8.600000000000001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8.600000000000001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8.600000000000001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8.600000000000001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8.600000000000001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8.600000000000001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8.600000000000001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8.600000000000001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8.600000000000001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8.600000000000001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8.600000000000001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8.600000000000001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8.600000000000001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8.600000000000001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8.600000000000001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8.600000000000001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8.600000000000001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8.600000000000001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8.600000000000001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8.600000000000001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8.600000000000001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8.600000000000001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8.600000000000001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8.600000000000001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8.600000000000001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8.600000000000001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8.600000000000001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8.600000000000001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8.600000000000001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8.600000000000001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8.600000000000001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8.600000000000001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8.600000000000001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8.600000000000001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8.600000000000001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8.600000000000001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8.600000000000001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8.600000000000001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8.600000000000001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8.600000000000001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8.600000000000001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8.600000000000001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8.600000000000001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8.600000000000001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8.600000000000001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8.600000000000001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8.600000000000001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8.600000000000001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8.600000000000001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8.600000000000001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8.600000000000001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8.600000000000001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8.600000000000001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8.600000000000001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8.600000000000001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8.600000000000001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8.600000000000001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8.600000000000001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8.600000000000001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8.600000000000001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8.600000000000001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8.600000000000001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8.600000000000001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8.600000000000001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8.600000000000001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8.600000000000001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8.600000000000001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8.600000000000001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8.600000000000001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8.600000000000001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8.600000000000001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8.600000000000001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8.600000000000001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8.600000000000001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8.600000000000001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8.600000000000001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8.600000000000001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8.600000000000001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8.600000000000001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8.600000000000001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8.600000000000001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8.600000000000001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8.600000000000001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8.600000000000001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8.600000000000001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8.600000000000001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8.600000000000001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8.600000000000001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8.600000000000001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8.600000000000001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8.600000000000001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8.600000000000001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8.600000000000001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8.600000000000001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8.600000000000001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8.600000000000001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8.600000000000001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8.600000000000001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8.600000000000001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8.600000000000001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8.600000000000001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8.600000000000001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8.600000000000001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8.600000000000001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8.600000000000001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8.600000000000001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8.600000000000001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8.600000000000001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8.600000000000001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8.600000000000001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8.600000000000001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8.600000000000001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8.600000000000001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8.600000000000001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8.600000000000001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8.600000000000001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8.600000000000001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8.600000000000001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8.600000000000001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8.600000000000001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8.600000000000001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8.600000000000001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8.600000000000001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8.600000000000001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8.600000000000001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8.600000000000001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8.600000000000001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8.600000000000001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8.600000000000001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8.600000000000001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8.600000000000001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8.600000000000001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8.600000000000001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8.600000000000001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8.600000000000001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8.600000000000001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8.600000000000001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8.600000000000001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8.600000000000001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8.600000000000001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8.600000000000001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8.600000000000001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8.600000000000001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8.600000000000001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8.600000000000001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8.600000000000001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8.600000000000001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8.600000000000001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8.600000000000001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8.600000000000001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8.600000000000001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8.600000000000001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8.600000000000001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8.600000000000001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8.600000000000001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8.600000000000001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8.600000000000001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8.600000000000001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8.600000000000001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8.600000000000001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8.600000000000001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8.600000000000001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8.600000000000001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8.600000000000001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8.600000000000001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8.600000000000001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8.600000000000001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8.600000000000001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8.600000000000001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8.600000000000001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8.600000000000001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8.600000000000001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8.600000000000001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8.600000000000001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8.600000000000001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8.600000000000001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8.600000000000001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8.600000000000001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8.600000000000001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8.600000000000001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8.600000000000001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8.600000000000001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8.600000000000001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8.600000000000001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8.600000000000001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8.600000000000001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8.600000000000001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8.600000000000001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8.600000000000001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8.600000000000001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8.600000000000001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8.600000000000001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8.600000000000001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8.600000000000001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8.600000000000001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8.600000000000001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8.600000000000001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8.600000000000001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8.600000000000001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8.600000000000001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8.600000000000001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8.600000000000001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8.600000000000001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8.600000000000001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8.600000000000001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8.600000000000001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8.600000000000001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8.600000000000001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8.600000000000001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8.600000000000001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8.600000000000001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8.600000000000001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8.600000000000001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8.600000000000001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8.600000000000001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8.600000000000001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8.600000000000001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8.600000000000001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8.600000000000001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8.600000000000001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8.600000000000001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8.600000000000001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8.600000000000001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8.600000000000001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8.600000000000001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8.600000000000001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8.600000000000001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8.600000000000001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8.600000000000001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8.600000000000001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8.600000000000001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8.600000000000001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8.600000000000001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8.600000000000001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8.600000000000001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8.600000000000001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8.600000000000001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8.600000000000001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8.600000000000001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18.600000000000001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18.600000000000001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18.600000000000001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18.600000000000001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18.600000000000001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18.600000000000001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18.600000000000001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18.600000000000001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18.600000000000001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18.600000000000001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18.600000000000001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18.600000000000001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18.600000000000001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18.600000000000001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18.600000000000001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18.600000000000001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18.600000000000001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18.600000000000001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18.600000000000001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18.600000000000001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18.600000000000001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18.600000000000001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18.600000000000001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18.600000000000001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18.600000000000001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18.600000000000001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18.600000000000001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18.600000000000001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18.600000000000001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18.600000000000001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</sheetData>
  <mergeCells count="63">
    <mergeCell ref="B32:F32"/>
    <mergeCell ref="B2:N2"/>
    <mergeCell ref="B4:F4"/>
    <mergeCell ref="I4:N4"/>
    <mergeCell ref="B11:F11"/>
    <mergeCell ref="B19:F19"/>
    <mergeCell ref="K14:L14"/>
    <mergeCell ref="K15:L15"/>
    <mergeCell ref="K16:L16"/>
    <mergeCell ref="I11:L11"/>
    <mergeCell ref="C20:D20"/>
    <mergeCell ref="D12:E12"/>
    <mergeCell ref="D13:E13"/>
    <mergeCell ref="D14:E14"/>
    <mergeCell ref="D15:E15"/>
    <mergeCell ref="D16:E16"/>
    <mergeCell ref="K12:L12"/>
    <mergeCell ref="K13:L13"/>
    <mergeCell ref="C28:D28"/>
    <mergeCell ref="C29:D29"/>
    <mergeCell ref="I17:L17"/>
    <mergeCell ref="B17:E17"/>
    <mergeCell ref="B30:E30"/>
    <mergeCell ref="I30:L30"/>
    <mergeCell ref="K20:L20"/>
    <mergeCell ref="K21:L21"/>
    <mergeCell ref="K22:L22"/>
    <mergeCell ref="C22:D22"/>
    <mergeCell ref="C23:D23"/>
    <mergeCell ref="C24:D24"/>
    <mergeCell ref="C25:D25"/>
    <mergeCell ref="C26:D26"/>
    <mergeCell ref="C27:D27"/>
    <mergeCell ref="C21:D21"/>
    <mergeCell ref="K29:L29"/>
    <mergeCell ref="I19:L19"/>
    <mergeCell ref="I32:L32"/>
    <mergeCell ref="K23:L23"/>
    <mergeCell ref="K24:L24"/>
    <mergeCell ref="K25:L25"/>
    <mergeCell ref="K26:L26"/>
    <mergeCell ref="K27:L27"/>
    <mergeCell ref="K28:L28"/>
    <mergeCell ref="B38:E38"/>
    <mergeCell ref="B40:E40"/>
    <mergeCell ref="I40:L40"/>
    <mergeCell ref="J33:L33"/>
    <mergeCell ref="J34:L34"/>
    <mergeCell ref="J35:L35"/>
    <mergeCell ref="J36:L36"/>
    <mergeCell ref="J37:L37"/>
    <mergeCell ref="I38:L38"/>
    <mergeCell ref="C33:E33"/>
    <mergeCell ref="C34:E34"/>
    <mergeCell ref="C35:E35"/>
    <mergeCell ref="C36:E36"/>
    <mergeCell ref="C37:E37"/>
    <mergeCell ref="C6:F6"/>
    <mergeCell ref="C7:F7"/>
    <mergeCell ref="C8:F8"/>
    <mergeCell ref="J6:N6"/>
    <mergeCell ref="J7:N7"/>
    <mergeCell ref="J8:N8"/>
  </mergeCells>
  <hyperlinks>
    <hyperlink ref="O2" location="Cover!A1" display="Home" xr:uid="{00000000-0004-0000-0400-000000000000}"/>
  </hyperlinks>
  <pageMargins left="0.7" right="0.7" top="0.75" bottom="0.75" header="0.3" footer="0.3"/>
  <pageSetup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7"/>
  <sheetViews>
    <sheetView showGridLines="0" zoomScaleNormal="100" workbookViewId="0">
      <selection activeCell="F7" sqref="F7"/>
    </sheetView>
  </sheetViews>
  <sheetFormatPr defaultColWidth="17.21875" defaultRowHeight="15"/>
  <cols>
    <col min="1" max="1" width="1.77734375" style="69" customWidth="1"/>
    <col min="2" max="2" width="2.77734375" style="69" customWidth="1"/>
    <col min="3" max="3" width="2.5546875" style="69" customWidth="1"/>
    <col min="4" max="4" width="2.77734375" style="69" customWidth="1"/>
    <col min="5" max="5" width="24.6640625" style="69" customWidth="1"/>
    <col min="6" max="6" width="13.21875" style="69" bestFit="1" customWidth="1"/>
    <col min="7" max="8" width="3.77734375" style="69" customWidth="1"/>
    <col min="9" max="11" width="2.77734375" style="69" customWidth="1"/>
    <col min="12" max="12" width="27.33203125" style="69" customWidth="1"/>
    <col min="13" max="13" width="10.77734375" style="69" customWidth="1"/>
    <col min="14" max="14" width="6.5546875" style="69" bestFit="1" customWidth="1"/>
    <col min="15" max="23" width="9.21875" style="69" customWidth="1"/>
    <col min="24" max="26" width="8" style="69" customWidth="1"/>
    <col min="27" max="16384" width="17.21875" style="69"/>
  </cols>
  <sheetData>
    <row r="1" spans="1:26" ht="16.2" thickBo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8" thickBot="1">
      <c r="A2" s="84"/>
      <c r="B2" s="113" t="s">
        <v>191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 t="s">
        <v>63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.6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5.6">
      <c r="A4" s="66"/>
      <c r="B4" s="109" t="s">
        <v>96</v>
      </c>
      <c r="C4" s="273"/>
      <c r="D4" s="273"/>
      <c r="E4" s="273"/>
      <c r="F4" s="273"/>
      <c r="G4" s="67"/>
      <c r="H4" s="66"/>
      <c r="I4" s="109" t="s">
        <v>97</v>
      </c>
      <c r="J4" s="273"/>
      <c r="K4" s="273"/>
      <c r="L4" s="273"/>
      <c r="M4" s="273"/>
      <c r="N4" s="66"/>
      <c r="O4" s="66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5.6">
      <c r="A5" s="66"/>
      <c r="B5" s="66"/>
      <c r="C5" s="66"/>
      <c r="D5" s="66"/>
      <c r="E5" s="66"/>
      <c r="F5" s="66"/>
      <c r="G5" s="67"/>
      <c r="H5" s="66"/>
      <c r="I5" s="66"/>
      <c r="J5" s="66"/>
      <c r="K5" s="66"/>
      <c r="L5" s="66"/>
      <c r="M5" s="66"/>
      <c r="N5" s="66"/>
      <c r="O5" s="66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5.6">
      <c r="A6" s="66"/>
      <c r="B6" s="244" t="s">
        <v>98</v>
      </c>
      <c r="C6" s="245"/>
      <c r="D6" s="245"/>
      <c r="E6" s="245"/>
      <c r="F6" s="246"/>
      <c r="G6" s="67"/>
      <c r="H6" s="66"/>
      <c r="I6" s="244" t="s">
        <v>99</v>
      </c>
      <c r="J6" s="245"/>
      <c r="K6" s="245"/>
      <c r="L6" s="245"/>
      <c r="M6" s="246"/>
      <c r="N6" s="66"/>
      <c r="O6" s="66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15.6">
      <c r="A7" s="66"/>
      <c r="B7" s="281" t="s">
        <v>100</v>
      </c>
      <c r="C7" s="269"/>
      <c r="D7" s="269"/>
      <c r="E7" s="269"/>
      <c r="F7" s="282"/>
      <c r="G7" s="256"/>
      <c r="H7" s="257"/>
      <c r="I7" s="283" t="s">
        <v>101</v>
      </c>
      <c r="J7" s="263"/>
      <c r="K7" s="263"/>
      <c r="L7" s="263"/>
      <c r="M7" s="284">
        <f>IF(F36=0,0,F16/F36)</f>
        <v>0</v>
      </c>
      <c r="N7" s="66"/>
      <c r="O7" s="66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ht="15.6">
      <c r="A8" s="66"/>
      <c r="B8" s="285" t="s">
        <v>102</v>
      </c>
      <c r="C8" s="286"/>
      <c r="D8" s="286"/>
      <c r="E8" s="286"/>
      <c r="F8" s="287"/>
      <c r="G8" s="256"/>
      <c r="H8" s="257"/>
      <c r="I8" s="285" t="s">
        <v>103</v>
      </c>
      <c r="J8" s="286"/>
      <c r="K8" s="286"/>
      <c r="L8" s="286"/>
      <c r="M8" s="288">
        <f>IF(F36=0,0,F34/F36)</f>
        <v>0</v>
      </c>
      <c r="N8" s="66"/>
      <c r="O8" s="66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5.6">
      <c r="A9" s="66"/>
      <c r="B9" s="66"/>
      <c r="C9" s="66"/>
      <c r="D9" s="66"/>
      <c r="E9" s="66"/>
      <c r="F9" s="66"/>
      <c r="G9" s="67"/>
      <c r="H9" s="66"/>
      <c r="I9" s="66"/>
      <c r="J9" s="66"/>
      <c r="K9" s="66"/>
      <c r="L9" s="66"/>
      <c r="M9" s="66"/>
      <c r="N9" s="66"/>
      <c r="O9" s="66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15.6">
      <c r="A10" s="66"/>
      <c r="B10" s="274" t="s">
        <v>104</v>
      </c>
      <c r="C10" s="275"/>
      <c r="D10" s="275"/>
      <c r="E10" s="275"/>
      <c r="F10" s="276"/>
      <c r="G10" s="253"/>
      <c r="H10" s="84"/>
      <c r="I10" s="244" t="s">
        <v>105</v>
      </c>
      <c r="J10" s="245"/>
      <c r="K10" s="245"/>
      <c r="L10" s="245"/>
      <c r="M10" s="246"/>
      <c r="N10" s="66"/>
      <c r="O10" s="66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5.6">
      <c r="A11" s="66"/>
      <c r="B11" s="281" t="s">
        <v>106</v>
      </c>
      <c r="C11" s="269"/>
      <c r="D11" s="269"/>
      <c r="E11" s="269"/>
      <c r="F11" s="289"/>
      <c r="G11" s="256"/>
      <c r="H11" s="257"/>
      <c r="I11" s="281" t="s">
        <v>107</v>
      </c>
      <c r="J11" s="269"/>
      <c r="K11" s="269"/>
      <c r="L11" s="269"/>
      <c r="M11" s="289">
        <v>0</v>
      </c>
      <c r="N11" s="66"/>
      <c r="O11" s="66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ht="15.6">
      <c r="A12" s="66"/>
      <c r="B12" s="283" t="s">
        <v>108</v>
      </c>
      <c r="C12" s="263"/>
      <c r="D12" s="263"/>
      <c r="E12" s="263"/>
      <c r="F12" s="264"/>
      <c r="G12" s="256"/>
      <c r="H12" s="257"/>
      <c r="I12" s="283" t="s">
        <v>109</v>
      </c>
      <c r="J12" s="263"/>
      <c r="K12" s="263"/>
      <c r="L12" s="263"/>
      <c r="M12" s="264">
        <v>0</v>
      </c>
      <c r="N12" s="66"/>
      <c r="O12" s="66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ht="15.6">
      <c r="A13" s="66"/>
      <c r="B13" s="283" t="s">
        <v>110</v>
      </c>
      <c r="C13" s="263"/>
      <c r="D13" s="263"/>
      <c r="E13" s="263"/>
      <c r="F13" s="264"/>
      <c r="G13" s="256"/>
      <c r="H13" s="257"/>
      <c r="I13" s="283" t="s">
        <v>111</v>
      </c>
      <c r="J13" s="263"/>
      <c r="K13" s="263"/>
      <c r="L13" s="263"/>
      <c r="M13" s="264">
        <v>0</v>
      </c>
      <c r="N13" s="66"/>
      <c r="O13" s="66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15.6">
      <c r="A14" s="66"/>
      <c r="B14" s="283" t="s">
        <v>112</v>
      </c>
      <c r="C14" s="263"/>
      <c r="D14" s="263"/>
      <c r="E14" s="263"/>
      <c r="F14" s="264"/>
      <c r="G14" s="256"/>
      <c r="H14" s="257"/>
      <c r="I14" s="283" t="s">
        <v>113</v>
      </c>
      <c r="J14" s="263"/>
      <c r="K14" s="263"/>
      <c r="L14" s="263"/>
      <c r="M14" s="264">
        <v>0</v>
      </c>
      <c r="N14" s="66"/>
      <c r="O14" s="66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15.6">
      <c r="A15" s="66"/>
      <c r="B15" s="283" t="s">
        <v>114</v>
      </c>
      <c r="C15" s="263"/>
      <c r="D15" s="263"/>
      <c r="E15" s="263"/>
      <c r="F15" s="264"/>
      <c r="G15" s="256"/>
      <c r="H15" s="257"/>
      <c r="I15" s="283" t="s">
        <v>115</v>
      </c>
      <c r="J15" s="263"/>
      <c r="K15" s="263"/>
      <c r="L15" s="263"/>
      <c r="M15" s="264">
        <v>0</v>
      </c>
      <c r="N15" s="66"/>
      <c r="O15" s="66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15.6">
      <c r="A16" s="66"/>
      <c r="B16" s="251" t="s">
        <v>116</v>
      </c>
      <c r="C16" s="252"/>
      <c r="D16" s="252"/>
      <c r="E16" s="252"/>
      <c r="F16" s="77">
        <f>F11+(F12*4)+(F13*12)+(F14*12)+F15</f>
        <v>0</v>
      </c>
      <c r="G16" s="277"/>
      <c r="H16" s="278"/>
      <c r="I16" s="251" t="s">
        <v>116</v>
      </c>
      <c r="J16" s="252"/>
      <c r="K16" s="252"/>
      <c r="L16" s="252"/>
      <c r="M16" s="77">
        <f>SUM(M11:M15)</f>
        <v>0</v>
      </c>
      <c r="N16" s="66"/>
      <c r="O16" s="66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15.6">
      <c r="A17" s="66"/>
      <c r="B17" s="66"/>
      <c r="C17" s="66"/>
      <c r="D17" s="66"/>
      <c r="E17" s="66"/>
      <c r="F17" s="66"/>
      <c r="G17" s="67"/>
      <c r="H17" s="66"/>
      <c r="I17" s="66"/>
      <c r="J17" s="66"/>
      <c r="K17" s="66"/>
      <c r="L17" s="66"/>
      <c r="M17" s="66"/>
      <c r="N17" s="66"/>
      <c r="O17" s="66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5.6">
      <c r="A18" s="66"/>
      <c r="B18" s="244" t="s">
        <v>117</v>
      </c>
      <c r="C18" s="245"/>
      <c r="D18" s="245"/>
      <c r="E18" s="245"/>
      <c r="F18" s="246"/>
      <c r="G18" s="253"/>
      <c r="H18" s="84"/>
      <c r="I18" s="244" t="s">
        <v>118</v>
      </c>
      <c r="J18" s="245"/>
      <c r="K18" s="245"/>
      <c r="L18" s="245"/>
      <c r="M18" s="246"/>
      <c r="N18" s="66"/>
      <c r="O18" s="66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5.6">
      <c r="A19" s="66"/>
      <c r="B19" s="290" t="s">
        <v>119</v>
      </c>
      <c r="C19" s="291"/>
      <c r="D19" s="291"/>
      <c r="E19" s="291"/>
      <c r="F19" s="292"/>
      <c r="G19" s="256"/>
      <c r="H19" s="257"/>
      <c r="I19" s="290" t="s">
        <v>119</v>
      </c>
      <c r="J19" s="291"/>
      <c r="K19" s="291"/>
      <c r="L19" s="291"/>
      <c r="M19" s="292"/>
      <c r="N19" s="66"/>
      <c r="O19" s="66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15.6">
      <c r="A20" s="66"/>
      <c r="B20" s="293" t="s">
        <v>120</v>
      </c>
      <c r="C20" s="294"/>
      <c r="D20" s="294"/>
      <c r="E20" s="294"/>
      <c r="F20" s="292"/>
      <c r="G20" s="256"/>
      <c r="H20" s="257"/>
      <c r="I20" s="293" t="s">
        <v>120</v>
      </c>
      <c r="J20" s="294"/>
      <c r="K20" s="294"/>
      <c r="L20" s="294"/>
      <c r="M20" s="292"/>
      <c r="N20" s="66"/>
      <c r="O20" s="66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15.6">
      <c r="A21" s="66"/>
      <c r="B21" s="283" t="s">
        <v>121</v>
      </c>
      <c r="C21" s="263"/>
      <c r="D21" s="263"/>
      <c r="E21" s="263"/>
      <c r="F21" s="264"/>
      <c r="G21" s="256"/>
      <c r="H21" s="257"/>
      <c r="I21" s="283" t="s">
        <v>121</v>
      </c>
      <c r="J21" s="263"/>
      <c r="K21" s="263"/>
      <c r="L21" s="263"/>
      <c r="M21" s="264"/>
      <c r="N21" s="66"/>
      <c r="O21" s="66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15.6">
      <c r="A22" s="66"/>
      <c r="B22" s="283" t="s">
        <v>122</v>
      </c>
      <c r="C22" s="263"/>
      <c r="D22" s="263"/>
      <c r="E22" s="263"/>
      <c r="F22" s="264"/>
      <c r="G22" s="256"/>
      <c r="H22" s="257"/>
      <c r="I22" s="283" t="s">
        <v>122</v>
      </c>
      <c r="J22" s="263"/>
      <c r="K22" s="263"/>
      <c r="L22" s="263"/>
      <c r="M22" s="264"/>
      <c r="N22" s="66"/>
      <c r="O22" s="66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.6">
      <c r="A23" s="66"/>
      <c r="B23" s="283" t="s">
        <v>123</v>
      </c>
      <c r="C23" s="263"/>
      <c r="D23" s="263"/>
      <c r="E23" s="263"/>
      <c r="F23" s="264"/>
      <c r="G23" s="256"/>
      <c r="H23" s="257"/>
      <c r="I23" s="283" t="s">
        <v>123</v>
      </c>
      <c r="J23" s="263"/>
      <c r="K23" s="263"/>
      <c r="L23" s="263"/>
      <c r="M23" s="264"/>
      <c r="N23" s="66"/>
      <c r="O23" s="66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5.6">
      <c r="A24" s="66"/>
      <c r="B24" s="283" t="s">
        <v>124</v>
      </c>
      <c r="C24" s="263"/>
      <c r="D24" s="263"/>
      <c r="E24" s="263"/>
      <c r="F24" s="295"/>
      <c r="G24" s="256"/>
      <c r="H24" s="257"/>
      <c r="I24" s="283" t="s">
        <v>124</v>
      </c>
      <c r="J24" s="263"/>
      <c r="K24" s="263"/>
      <c r="L24" s="263"/>
      <c r="M24" s="295"/>
      <c r="N24" s="66"/>
      <c r="O24" s="66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15.6">
      <c r="A25" s="66"/>
      <c r="B25" s="283" t="s">
        <v>125</v>
      </c>
      <c r="C25" s="263"/>
      <c r="D25" s="263"/>
      <c r="E25" s="263"/>
      <c r="F25" s="295"/>
      <c r="G25" s="256"/>
      <c r="H25" s="257"/>
      <c r="I25" s="283" t="s">
        <v>125</v>
      </c>
      <c r="J25" s="263"/>
      <c r="K25" s="263"/>
      <c r="L25" s="263"/>
      <c r="M25" s="295"/>
      <c r="N25" s="66"/>
      <c r="O25" s="66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5.6">
      <c r="A26" s="66"/>
      <c r="B26" s="283" t="s">
        <v>126</v>
      </c>
      <c r="C26" s="263"/>
      <c r="D26" s="263"/>
      <c r="E26" s="263"/>
      <c r="F26" s="295"/>
      <c r="G26" s="256"/>
      <c r="H26" s="257"/>
      <c r="I26" s="296" t="s">
        <v>126</v>
      </c>
      <c r="J26" s="297"/>
      <c r="K26" s="297"/>
      <c r="L26" s="297"/>
      <c r="M26" s="295"/>
      <c r="N26" s="66"/>
      <c r="O26" s="66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5.6">
      <c r="A27" s="66"/>
      <c r="B27" s="283" t="s">
        <v>127</v>
      </c>
      <c r="C27" s="263"/>
      <c r="D27" s="263"/>
      <c r="E27" s="263"/>
      <c r="F27" s="295"/>
      <c r="G27" s="256"/>
      <c r="H27" s="257"/>
      <c r="I27" s="283" t="s">
        <v>127</v>
      </c>
      <c r="J27" s="263"/>
      <c r="K27" s="263"/>
      <c r="L27" s="263"/>
      <c r="M27" s="295"/>
      <c r="N27" s="66"/>
      <c r="O27" s="66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5.6">
      <c r="A28" s="66"/>
      <c r="B28" s="283" t="s">
        <v>128</v>
      </c>
      <c r="C28" s="263"/>
      <c r="D28" s="263"/>
      <c r="E28" s="263"/>
      <c r="F28" s="295"/>
      <c r="G28" s="256"/>
      <c r="H28" s="257"/>
      <c r="I28" s="283" t="s">
        <v>128</v>
      </c>
      <c r="J28" s="263"/>
      <c r="K28" s="263"/>
      <c r="L28" s="263"/>
      <c r="M28" s="295"/>
      <c r="N28" s="66"/>
      <c r="O28" s="66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.6">
      <c r="A29" s="66"/>
      <c r="B29" s="283" t="s">
        <v>129</v>
      </c>
      <c r="C29" s="263"/>
      <c r="D29" s="263"/>
      <c r="E29" s="263"/>
      <c r="F29" s="295"/>
      <c r="G29" s="256"/>
      <c r="H29" s="257"/>
      <c r="I29" s="283" t="s">
        <v>129</v>
      </c>
      <c r="J29" s="263"/>
      <c r="K29" s="263"/>
      <c r="L29" s="263"/>
      <c r="M29" s="295"/>
      <c r="N29" s="66"/>
      <c r="O29" s="66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.6">
      <c r="A30" s="66"/>
      <c r="B30" s="283" t="s">
        <v>130</v>
      </c>
      <c r="C30" s="263"/>
      <c r="D30" s="263"/>
      <c r="E30" s="263"/>
      <c r="F30" s="295"/>
      <c r="G30" s="256"/>
      <c r="H30" s="257"/>
      <c r="I30" s="283" t="s">
        <v>130</v>
      </c>
      <c r="J30" s="263"/>
      <c r="K30" s="263"/>
      <c r="L30" s="263"/>
      <c r="M30" s="295"/>
      <c r="N30" s="66"/>
      <c r="O30" s="66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5.6">
      <c r="A31" s="66"/>
      <c r="B31" s="283" t="s">
        <v>131</v>
      </c>
      <c r="C31" s="263"/>
      <c r="D31" s="263"/>
      <c r="E31" s="263"/>
      <c r="F31" s="295"/>
      <c r="G31" s="256"/>
      <c r="H31" s="257"/>
      <c r="I31" s="283" t="s">
        <v>131</v>
      </c>
      <c r="J31" s="263"/>
      <c r="K31" s="263"/>
      <c r="L31" s="263"/>
      <c r="M31" s="295"/>
      <c r="N31" s="66"/>
      <c r="O31" s="66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5.6">
      <c r="A32" s="66"/>
      <c r="B32" s="283" t="s">
        <v>132</v>
      </c>
      <c r="C32" s="263"/>
      <c r="D32" s="263"/>
      <c r="E32" s="263"/>
      <c r="F32" s="295"/>
      <c r="G32" s="256"/>
      <c r="H32" s="257"/>
      <c r="I32" s="283" t="s">
        <v>132</v>
      </c>
      <c r="J32" s="263"/>
      <c r="K32" s="263"/>
      <c r="L32" s="263"/>
      <c r="M32" s="295"/>
      <c r="N32" s="66"/>
      <c r="O32" s="66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.6">
      <c r="A33" s="66"/>
      <c r="B33" s="283" t="s">
        <v>133</v>
      </c>
      <c r="C33" s="263"/>
      <c r="D33" s="263"/>
      <c r="E33" s="263"/>
      <c r="F33" s="295"/>
      <c r="G33" s="256"/>
      <c r="H33" s="257"/>
      <c r="I33" s="283" t="s">
        <v>133</v>
      </c>
      <c r="J33" s="263"/>
      <c r="K33" s="263"/>
      <c r="L33" s="263"/>
      <c r="M33" s="295"/>
      <c r="N33" s="66"/>
      <c r="O33" s="66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5.6">
      <c r="A34" s="66"/>
      <c r="B34" s="251" t="s">
        <v>134</v>
      </c>
      <c r="C34" s="252"/>
      <c r="D34" s="252"/>
      <c r="E34" s="252"/>
      <c r="F34" s="77">
        <f>SUM(F19:F27)</f>
        <v>0</v>
      </c>
      <c r="G34" s="277"/>
      <c r="H34" s="278"/>
      <c r="I34" s="279"/>
      <c r="J34" s="252" t="s">
        <v>134</v>
      </c>
      <c r="K34" s="252"/>
      <c r="L34" s="252"/>
      <c r="M34" s="77">
        <f>SUM(M19:M31)</f>
        <v>0</v>
      </c>
      <c r="N34" s="66"/>
      <c r="O34" s="66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15.6">
      <c r="A35" s="66"/>
      <c r="B35" s="66"/>
      <c r="C35" s="66"/>
      <c r="D35" s="66"/>
      <c r="E35" s="66"/>
      <c r="F35" s="66"/>
      <c r="G35" s="67"/>
      <c r="H35" s="66"/>
      <c r="I35" s="66"/>
      <c r="J35" s="66"/>
      <c r="K35" s="66"/>
      <c r="L35" s="66"/>
      <c r="M35" s="66"/>
      <c r="N35" s="66"/>
      <c r="O35" s="66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5.6">
      <c r="A36" s="66"/>
      <c r="B36" s="99" t="s">
        <v>135</v>
      </c>
      <c r="C36" s="100"/>
      <c r="D36" s="100"/>
      <c r="E36" s="100"/>
      <c r="F36" s="87">
        <f>F16+F34</f>
        <v>0</v>
      </c>
      <c r="G36" s="253"/>
      <c r="H36" s="84"/>
      <c r="I36" s="99" t="s">
        <v>136</v>
      </c>
      <c r="J36" s="100"/>
      <c r="K36" s="100"/>
      <c r="L36" s="100"/>
      <c r="M36" s="87">
        <f>M16+M34</f>
        <v>0</v>
      </c>
      <c r="N36" s="66"/>
      <c r="O36" s="66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6">
      <c r="A37" s="66"/>
      <c r="B37" s="84"/>
      <c r="C37" s="84"/>
      <c r="D37" s="84"/>
      <c r="E37" s="84"/>
      <c r="F37" s="86"/>
      <c r="G37" s="253"/>
      <c r="H37" s="84"/>
      <c r="I37" s="84"/>
      <c r="J37" s="84"/>
      <c r="K37" s="84"/>
      <c r="L37" s="84"/>
      <c r="M37" s="84"/>
      <c r="N37" s="66"/>
      <c r="O37" s="66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5.6">
      <c r="A38" s="66"/>
      <c r="B38" s="84"/>
      <c r="C38" s="84"/>
      <c r="D38" s="84"/>
      <c r="E38" s="84"/>
      <c r="F38" s="84"/>
      <c r="G38" s="253"/>
      <c r="H38" s="84"/>
      <c r="I38" s="99" t="s">
        <v>137</v>
      </c>
      <c r="J38" s="100"/>
      <c r="K38" s="100"/>
      <c r="L38" s="100"/>
      <c r="M38" s="280"/>
      <c r="N38" s="66"/>
      <c r="O38" s="66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6.2" customHeight="1">
      <c r="A39" s="66"/>
      <c r="B39" s="103" t="s">
        <v>192</v>
      </c>
      <c r="C39" s="104"/>
      <c r="D39" s="104"/>
      <c r="E39" s="104"/>
      <c r="F39" s="107">
        <f>F8-F36</f>
        <v>0</v>
      </c>
      <c r="G39" s="67"/>
      <c r="H39" s="66"/>
      <c r="I39" s="283" t="s">
        <v>138</v>
      </c>
      <c r="J39" s="263"/>
      <c r="K39" s="263"/>
      <c r="L39" s="263"/>
      <c r="M39" s="292">
        <f>IF(F36=0,0,M36/F36)</f>
        <v>0</v>
      </c>
      <c r="N39" s="66"/>
      <c r="O39" s="66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15.6">
      <c r="A40" s="66"/>
      <c r="B40" s="105"/>
      <c r="C40" s="106"/>
      <c r="D40" s="106"/>
      <c r="E40" s="106"/>
      <c r="F40" s="108"/>
      <c r="G40" s="67"/>
      <c r="H40" s="66"/>
      <c r="I40" s="283" t="s">
        <v>139</v>
      </c>
      <c r="J40" s="263"/>
      <c r="K40" s="263"/>
      <c r="L40" s="263"/>
      <c r="M40" s="292">
        <v>0</v>
      </c>
      <c r="N40" s="66"/>
      <c r="O40" s="66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6">
      <c r="A41" s="66"/>
      <c r="B41" s="66"/>
      <c r="C41" s="66"/>
      <c r="D41" s="66"/>
      <c r="E41" s="66"/>
      <c r="F41" s="86"/>
      <c r="G41" s="67"/>
      <c r="H41" s="66"/>
      <c r="I41" s="285" t="s">
        <v>140</v>
      </c>
      <c r="J41" s="286"/>
      <c r="K41" s="286"/>
      <c r="L41" s="286"/>
      <c r="M41" s="287">
        <v>0</v>
      </c>
      <c r="N41" s="66"/>
      <c r="O41" s="66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16.2" thickBot="1">
      <c r="A42" s="6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66"/>
      <c r="O42" s="66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6.2" thickTop="1">
      <c r="A43" s="66"/>
      <c r="B43" s="272" t="s">
        <v>141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66"/>
      <c r="O43" s="66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5.6">
      <c r="A44" s="66"/>
      <c r="B44" s="272" t="s">
        <v>142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66"/>
      <c r="O44" s="66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15.6">
      <c r="A45" s="66"/>
      <c r="B45" s="272" t="s">
        <v>143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66"/>
      <c r="O45" s="66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5.6">
      <c r="A46" s="66"/>
      <c r="B46" s="272" t="s">
        <v>144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66"/>
      <c r="O46" s="66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15.6">
      <c r="A47" s="66"/>
      <c r="B47" s="272" t="s">
        <v>145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66"/>
      <c r="O47" s="66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5.6">
      <c r="A48" s="66"/>
      <c r="B48" s="272" t="s">
        <v>146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66"/>
      <c r="O48" s="66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5.6">
      <c r="A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15.6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5.6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5.6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5.6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5.6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5.6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5.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5.6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5.6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5.6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15.6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5.6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15.6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5.6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5.6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5.6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15.6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5.6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5.6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5.6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15.6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15.6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5.6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5.6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5.6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15.6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15.6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15.6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5.6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5.6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15.6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15.6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15.6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5.6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5.6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15.6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5.6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15.6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5.6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5.6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15.6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15.6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15.6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5.6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5.6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15.6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15.6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15.6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5.6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5.6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5.6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5.6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5.6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5.6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5.6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5.6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5.6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5.6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5.6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5.6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5.6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6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5.6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5.6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5.6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5.6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5.6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5.6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5.6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5.6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5.6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5.6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5.6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5.6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5.6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5.6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5.6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5.6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5.6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5.6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5.6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5.6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5.6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5.6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5.6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5.6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5.6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5.6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5.6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5.6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5.6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5.6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5.6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5.6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5.6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5.6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5.6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5.6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5.6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5.6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5.6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5.6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5.6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5.6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5.6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5.6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5.6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5.6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5.6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5.6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5.6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5.6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5.6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5.6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5.6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5.6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5.6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5.6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5.6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5.6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5.6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5.6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5.6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5.6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5.6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5.6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5.6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5.6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5.6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5.6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5.6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5.6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5.6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5.6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5.6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5.6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5.6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5.6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5.6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5.6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5.6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5.6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5.6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5.6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5.6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5.6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5.6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5.6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5.6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5.6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5.6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5.6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5.6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6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6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6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6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6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6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6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6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6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6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6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6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6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6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6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6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6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6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6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6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6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6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6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6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6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6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6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6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6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6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6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6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6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6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6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6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6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6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6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6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6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6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6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6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6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6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6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6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6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6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6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6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6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6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6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6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6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6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6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6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6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6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6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6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6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6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6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6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6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6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6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6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6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6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6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6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6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6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6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6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6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6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6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6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6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6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6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6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6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6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6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6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6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6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6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6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6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6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6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6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6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6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6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6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6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6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6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6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6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6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6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6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6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6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6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6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6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6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6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6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6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6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6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6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6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6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6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6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6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6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6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6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6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6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6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6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6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6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6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6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6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6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6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6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6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6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6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6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6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6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6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6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6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6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6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6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6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6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6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6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6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6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6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6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6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6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6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6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6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6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6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6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6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6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6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6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6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6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6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6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6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6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6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6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6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6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6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6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6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6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6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6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6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6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6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6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6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6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6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6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6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6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6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6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6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6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6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6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6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6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6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6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6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6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6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6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6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6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6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6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6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6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6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6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6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6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6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6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6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6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6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6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6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6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6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6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6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6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6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6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6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6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6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6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6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6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6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6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6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6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6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6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6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6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6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6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6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6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6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6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6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6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6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6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6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6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6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6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6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6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6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6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6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6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6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6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6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6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6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6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6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6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6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6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6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6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6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6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6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6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6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6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6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6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6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6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6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6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6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6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6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6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6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6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6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6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6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6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6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6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6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6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6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6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6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6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6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6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6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6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6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6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6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6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6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6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6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6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6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6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6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6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6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6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6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6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6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6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6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6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6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6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6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6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6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6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6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6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6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6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6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6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6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6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6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6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6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6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6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6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6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6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6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6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6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6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6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6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6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6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6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6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6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6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6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6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6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6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6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6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6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6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6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6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6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6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6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6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6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6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6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6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6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6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6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6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6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6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6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6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6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6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6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6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6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6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6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6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6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6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6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6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6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6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6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6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6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6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6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6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6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6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6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6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6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6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6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6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6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6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6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6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6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6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6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6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6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6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6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6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6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6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6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6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6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6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6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6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6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6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6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6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6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6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6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6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6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6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6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6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6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6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6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6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6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6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6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6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6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6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6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6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6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6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6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6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6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6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6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6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6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6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6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6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6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6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6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6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6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6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6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6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6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6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6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6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6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6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6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6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6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6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6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6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6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6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6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6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6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6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6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6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6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6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6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6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6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6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6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6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6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6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6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6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6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6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6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6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6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6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6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6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6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6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6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6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6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6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6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6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6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6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6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6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6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6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6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6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6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6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6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6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6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6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6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6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6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6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6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6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6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6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6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6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6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6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6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6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6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6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6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6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6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6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6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6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6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6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6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6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6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6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6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6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6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6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6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6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6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6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6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6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6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6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6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6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6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6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6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6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6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6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6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6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6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6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6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6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6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6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6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6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6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6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6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6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6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6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6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6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6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6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6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6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6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6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6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6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6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6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6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6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6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6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6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6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6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6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6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6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6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6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6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6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6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6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6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6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6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6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6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6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6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6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6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6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6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6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6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6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6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6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6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6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6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6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6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6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6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6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6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6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6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6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6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6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6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6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6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6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6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6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6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6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6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6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6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6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6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6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6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6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6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6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6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6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6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6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6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6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6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6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6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6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6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6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6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6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6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6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6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6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6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6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6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6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6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6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6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6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6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6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6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6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6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6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6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6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6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6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6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6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6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6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6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6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6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6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6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6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6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6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6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6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6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6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6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6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6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6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6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6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6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6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6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6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6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6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6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6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6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6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6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6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6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6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6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6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6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6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6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6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6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6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6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6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6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6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6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6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6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6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6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6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6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6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6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6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6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6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6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6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6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6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6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</sheetData>
  <mergeCells count="65">
    <mergeCell ref="B36:E36"/>
    <mergeCell ref="I36:L36"/>
    <mergeCell ref="B7:E7"/>
    <mergeCell ref="B8:E8"/>
    <mergeCell ref="B2:M2"/>
    <mergeCell ref="B4:F4"/>
    <mergeCell ref="I4:M4"/>
    <mergeCell ref="B10:F10"/>
    <mergeCell ref="I7:L7"/>
    <mergeCell ref="I8:L8"/>
    <mergeCell ref="B18:F18"/>
    <mergeCell ref="B6:F6"/>
    <mergeCell ref="I6:M6"/>
    <mergeCell ref="I10:M10"/>
    <mergeCell ref="I18:M18"/>
    <mergeCell ref="I16:L16"/>
    <mergeCell ref="B11:E11"/>
    <mergeCell ref="B12:E12"/>
    <mergeCell ref="B13:E13"/>
    <mergeCell ref="B14:E14"/>
    <mergeCell ref="B15:E15"/>
    <mergeCell ref="B16:E16"/>
    <mergeCell ref="I11:L11"/>
    <mergeCell ref="I12:L12"/>
    <mergeCell ref="I13:L13"/>
    <mergeCell ref="I14:L14"/>
    <mergeCell ref="I15:L15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I29:L29"/>
    <mergeCell ref="B39:E40"/>
    <mergeCell ref="F39:F40"/>
    <mergeCell ref="I19:L19"/>
    <mergeCell ref="I20:L20"/>
    <mergeCell ref="I21:L21"/>
    <mergeCell ref="I22:L22"/>
    <mergeCell ref="I23:L23"/>
    <mergeCell ref="B31:E31"/>
    <mergeCell ref="B32:E32"/>
    <mergeCell ref="B33:E33"/>
    <mergeCell ref="B34:E34"/>
    <mergeCell ref="J34:L34"/>
    <mergeCell ref="B25:E25"/>
    <mergeCell ref="B26:E26"/>
    <mergeCell ref="B27:E27"/>
    <mergeCell ref="I24:L24"/>
    <mergeCell ref="I25:L25"/>
    <mergeCell ref="I26:L26"/>
    <mergeCell ref="I27:L27"/>
    <mergeCell ref="I28:L28"/>
    <mergeCell ref="I40:L40"/>
    <mergeCell ref="I41:L41"/>
    <mergeCell ref="I30:L30"/>
    <mergeCell ref="I31:L31"/>
    <mergeCell ref="I32:L32"/>
    <mergeCell ref="I33:L33"/>
    <mergeCell ref="I38:L38"/>
    <mergeCell ref="I39:L39"/>
  </mergeCells>
  <hyperlinks>
    <hyperlink ref="I26" r:id="rId1" display="http://realtor.com/" xr:uid="{00000000-0004-0000-0500-000000000000}"/>
    <hyperlink ref="N2" location="Cover!A1" display="Home" xr:uid="{00000000-0004-0000-0500-000001000000}"/>
  </hyperlinks>
  <pageMargins left="0.7" right="0.7" top="0.75" bottom="0.75" header="0.3" footer="0.3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994"/>
  <sheetViews>
    <sheetView showGridLines="0" workbookViewId="0">
      <selection activeCell="F5" sqref="F5"/>
    </sheetView>
  </sheetViews>
  <sheetFormatPr defaultColWidth="17.21875" defaultRowHeight="15"/>
  <cols>
    <col min="1" max="4" width="1.77734375" style="88" customWidth="1"/>
    <col min="5" max="5" width="17.21875" style="88" customWidth="1"/>
    <col min="6" max="17" width="7.77734375" style="88" customWidth="1"/>
    <col min="18" max="18" width="8.77734375" style="88" customWidth="1"/>
    <col min="19" max="19" width="6.5546875" style="88" bestFit="1" customWidth="1"/>
    <col min="20" max="28" width="9.21875" style="90" customWidth="1"/>
    <col min="29" max="66" width="17.21875" style="90"/>
    <col min="67" max="16384" width="17.21875" style="88"/>
  </cols>
  <sheetData>
    <row r="1" spans="1:28" ht="16.2" thickBo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89"/>
      <c r="U1" s="89"/>
      <c r="V1" s="89"/>
      <c r="W1" s="89"/>
      <c r="X1" s="89"/>
      <c r="Y1" s="89"/>
      <c r="Z1" s="89"/>
      <c r="AA1" s="89"/>
      <c r="AB1" s="89"/>
    </row>
    <row r="2" spans="1:28" ht="18" thickBot="1">
      <c r="A2" s="66"/>
      <c r="B2" s="113" t="s">
        <v>193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 t="s">
        <v>63</v>
      </c>
      <c r="T2" s="89"/>
      <c r="U2" s="89"/>
      <c r="V2" s="89"/>
      <c r="W2" s="89"/>
      <c r="X2" s="89"/>
      <c r="Y2" s="89"/>
      <c r="Z2" s="89"/>
      <c r="AA2" s="89"/>
      <c r="AB2" s="89"/>
    </row>
    <row r="3" spans="1:28" ht="15.6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89"/>
      <c r="U3" s="89"/>
      <c r="V3" s="89"/>
      <c r="W3" s="89"/>
      <c r="X3" s="89"/>
      <c r="Y3" s="89"/>
      <c r="Z3" s="89"/>
      <c r="AA3" s="89"/>
      <c r="AB3" s="89"/>
    </row>
    <row r="4" spans="1:28" ht="15.6">
      <c r="A4" s="84"/>
      <c r="B4" s="298" t="s">
        <v>147</v>
      </c>
      <c r="C4" s="298"/>
      <c r="D4" s="298"/>
      <c r="E4" s="298"/>
      <c r="F4" s="299" t="s">
        <v>148</v>
      </c>
      <c r="G4" s="299" t="s">
        <v>149</v>
      </c>
      <c r="H4" s="299" t="s">
        <v>150</v>
      </c>
      <c r="I4" s="299" t="s">
        <v>151</v>
      </c>
      <c r="J4" s="299" t="s">
        <v>152</v>
      </c>
      <c r="K4" s="299" t="s">
        <v>153</v>
      </c>
      <c r="L4" s="299" t="s">
        <v>154</v>
      </c>
      <c r="M4" s="299" t="s">
        <v>155</v>
      </c>
      <c r="N4" s="299" t="s">
        <v>156</v>
      </c>
      <c r="O4" s="299" t="s">
        <v>157</v>
      </c>
      <c r="P4" s="299" t="s">
        <v>158</v>
      </c>
      <c r="Q4" s="299" t="s">
        <v>159</v>
      </c>
      <c r="R4" s="300" t="s">
        <v>160</v>
      </c>
      <c r="S4" s="84"/>
      <c r="T4" s="91"/>
      <c r="U4" s="91"/>
      <c r="V4" s="91"/>
      <c r="W4" s="91"/>
      <c r="X4" s="91"/>
      <c r="Y4" s="91"/>
      <c r="Z4" s="91"/>
      <c r="AA4" s="91"/>
      <c r="AB4" s="91"/>
    </row>
    <row r="5" spans="1:28" ht="15.6">
      <c r="A5" s="66"/>
      <c r="B5" s="312" t="s">
        <v>161</v>
      </c>
      <c r="C5" s="312"/>
      <c r="D5" s="312"/>
      <c r="E5" s="312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01">
        <f>SUM(F5:Q5)</f>
        <v>0</v>
      </c>
      <c r="S5" s="66"/>
      <c r="T5" s="89"/>
      <c r="U5" s="89"/>
      <c r="V5" s="89"/>
      <c r="W5" s="89"/>
      <c r="X5" s="89"/>
      <c r="Y5" s="89"/>
      <c r="Z5" s="89"/>
      <c r="AA5" s="89"/>
      <c r="AB5" s="89"/>
    </row>
    <row r="6" spans="1:28" ht="15.6">
      <c r="A6" s="66"/>
      <c r="B6" s="312" t="s">
        <v>162</v>
      </c>
      <c r="C6" s="312"/>
      <c r="D6" s="312"/>
      <c r="E6" s="312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01">
        <f>SUM(F6:Q6)</f>
        <v>0</v>
      </c>
      <c r="S6" s="66"/>
      <c r="T6" s="89"/>
      <c r="U6" s="89"/>
      <c r="V6" s="89"/>
      <c r="W6" s="89"/>
      <c r="X6" s="89"/>
      <c r="Y6" s="89"/>
      <c r="Z6" s="89"/>
      <c r="AA6" s="89"/>
      <c r="AB6" s="89"/>
    </row>
    <row r="7" spans="1:28" ht="15.6">
      <c r="A7" s="66"/>
      <c r="B7" s="312" t="s">
        <v>28</v>
      </c>
      <c r="C7" s="312"/>
      <c r="D7" s="312"/>
      <c r="E7" s="312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01">
        <f>SUM(F7:Q7)</f>
        <v>0</v>
      </c>
      <c r="S7" s="66"/>
      <c r="T7" s="89"/>
      <c r="U7" s="89"/>
      <c r="V7" s="89"/>
      <c r="W7" s="89"/>
      <c r="X7" s="89"/>
      <c r="Y7" s="89"/>
      <c r="Z7" s="89"/>
      <c r="AA7" s="89"/>
      <c r="AB7" s="89"/>
    </row>
    <row r="8" spans="1:28" ht="15.6">
      <c r="A8" s="66"/>
      <c r="B8" s="312" t="s">
        <v>163</v>
      </c>
      <c r="C8" s="312"/>
      <c r="D8" s="312"/>
      <c r="E8" s="312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01">
        <f>SUM(F8:Q8)</f>
        <v>0</v>
      </c>
      <c r="S8" s="66"/>
      <c r="T8" s="89"/>
      <c r="U8" s="89"/>
      <c r="V8" s="89"/>
      <c r="W8" s="89"/>
      <c r="X8" s="89"/>
      <c r="Y8" s="89"/>
      <c r="Z8" s="89"/>
      <c r="AA8" s="89"/>
      <c r="AB8" s="89"/>
    </row>
    <row r="9" spans="1:28" ht="15.6">
      <c r="A9" s="66"/>
      <c r="B9" s="302" t="s">
        <v>164</v>
      </c>
      <c r="C9" s="303"/>
      <c r="D9" s="303"/>
      <c r="E9" s="304"/>
      <c r="F9" s="301">
        <f t="shared" ref="F9:R9" si="0">SUM(F5:F8)</f>
        <v>0</v>
      </c>
      <c r="G9" s="301">
        <f t="shared" si="0"/>
        <v>0</v>
      </c>
      <c r="H9" s="301">
        <f t="shared" si="0"/>
        <v>0</v>
      </c>
      <c r="I9" s="301">
        <f t="shared" si="0"/>
        <v>0</v>
      </c>
      <c r="J9" s="301">
        <f t="shared" si="0"/>
        <v>0</v>
      </c>
      <c r="K9" s="301">
        <f t="shared" si="0"/>
        <v>0</v>
      </c>
      <c r="L9" s="301">
        <f t="shared" si="0"/>
        <v>0</v>
      </c>
      <c r="M9" s="301">
        <f t="shared" si="0"/>
        <v>0</v>
      </c>
      <c r="N9" s="301">
        <f t="shared" si="0"/>
        <v>0</v>
      </c>
      <c r="O9" s="301">
        <f t="shared" si="0"/>
        <v>0</v>
      </c>
      <c r="P9" s="301">
        <f t="shared" si="0"/>
        <v>0</v>
      </c>
      <c r="Q9" s="301">
        <f t="shared" si="0"/>
        <v>0</v>
      </c>
      <c r="R9" s="301">
        <f t="shared" si="0"/>
        <v>0</v>
      </c>
      <c r="S9" s="66"/>
      <c r="T9" s="89"/>
      <c r="U9" s="89"/>
      <c r="V9" s="89"/>
      <c r="W9" s="89"/>
      <c r="X9" s="89"/>
      <c r="Y9" s="89"/>
      <c r="Z9" s="89"/>
      <c r="AA9" s="89"/>
      <c r="AB9" s="89"/>
    </row>
    <row r="10" spans="1:28" ht="15.6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89"/>
      <c r="U10" s="89"/>
      <c r="V10" s="89"/>
      <c r="W10" s="89"/>
      <c r="X10" s="89"/>
      <c r="Y10" s="89"/>
      <c r="Z10" s="89"/>
      <c r="AA10" s="89"/>
      <c r="AB10" s="89"/>
    </row>
    <row r="11" spans="1:28" ht="15.6">
      <c r="A11" s="66"/>
      <c r="B11" s="298" t="s">
        <v>165</v>
      </c>
      <c r="C11" s="298"/>
      <c r="D11" s="298"/>
      <c r="E11" s="298"/>
      <c r="F11" s="299" t="s">
        <v>148</v>
      </c>
      <c r="G11" s="299" t="s">
        <v>149</v>
      </c>
      <c r="H11" s="299" t="s">
        <v>150</v>
      </c>
      <c r="I11" s="299" t="s">
        <v>151</v>
      </c>
      <c r="J11" s="299" t="s">
        <v>152</v>
      </c>
      <c r="K11" s="299" t="s">
        <v>153</v>
      </c>
      <c r="L11" s="299" t="s">
        <v>154</v>
      </c>
      <c r="M11" s="299" t="s">
        <v>155</v>
      </c>
      <c r="N11" s="299" t="s">
        <v>156</v>
      </c>
      <c r="O11" s="299" t="s">
        <v>157</v>
      </c>
      <c r="P11" s="299" t="s">
        <v>158</v>
      </c>
      <c r="Q11" s="299" t="s">
        <v>159</v>
      </c>
      <c r="R11" s="300" t="s">
        <v>160</v>
      </c>
      <c r="S11" s="66"/>
      <c r="T11" s="89"/>
      <c r="U11" s="89"/>
      <c r="V11" s="89"/>
      <c r="W11" s="89"/>
      <c r="X11" s="89"/>
      <c r="Y11" s="89"/>
      <c r="Z11" s="89"/>
      <c r="AA11" s="89"/>
      <c r="AB11" s="89"/>
    </row>
    <row r="12" spans="1:28" ht="15.6">
      <c r="A12" s="66"/>
      <c r="B12" s="314" t="s">
        <v>161</v>
      </c>
      <c r="C12" s="315"/>
      <c r="D12" s="315"/>
      <c r="E12" s="316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01">
        <f>SUM(F12:Q12)</f>
        <v>0</v>
      </c>
      <c r="S12" s="66"/>
      <c r="T12" s="89"/>
      <c r="U12" s="89"/>
      <c r="V12" s="89"/>
      <c r="W12" s="89"/>
      <c r="X12" s="89"/>
      <c r="Y12" s="89"/>
      <c r="Z12" s="89"/>
      <c r="AA12" s="89"/>
      <c r="AB12" s="89"/>
    </row>
    <row r="13" spans="1:28" ht="15.6">
      <c r="A13" s="66"/>
      <c r="B13" s="314" t="s">
        <v>162</v>
      </c>
      <c r="C13" s="315"/>
      <c r="D13" s="315"/>
      <c r="E13" s="316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01">
        <f>SUM(F13:Q13)</f>
        <v>0</v>
      </c>
      <c r="S13" s="66"/>
      <c r="T13" s="89"/>
      <c r="U13" s="89"/>
      <c r="V13" s="89"/>
      <c r="W13" s="89"/>
      <c r="X13" s="89"/>
      <c r="Y13" s="89"/>
      <c r="Z13" s="89"/>
      <c r="AA13" s="89"/>
      <c r="AB13" s="89"/>
    </row>
    <row r="14" spans="1:28" ht="15.6">
      <c r="A14" s="66"/>
      <c r="B14" s="314" t="s">
        <v>28</v>
      </c>
      <c r="C14" s="315"/>
      <c r="D14" s="315"/>
      <c r="E14" s="316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01">
        <f>SUM(F14:Q14)</f>
        <v>0</v>
      </c>
      <c r="S14" s="66"/>
      <c r="T14" s="89"/>
      <c r="U14" s="89"/>
      <c r="V14" s="89"/>
      <c r="W14" s="89"/>
      <c r="X14" s="89"/>
      <c r="Y14" s="89"/>
      <c r="Z14" s="89"/>
      <c r="AA14" s="89"/>
      <c r="AB14" s="89"/>
    </row>
    <row r="15" spans="1:28" ht="15.6">
      <c r="A15" s="66"/>
      <c r="B15" s="314" t="s">
        <v>163</v>
      </c>
      <c r="C15" s="315"/>
      <c r="D15" s="315"/>
      <c r="E15" s="316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01">
        <f>SUM(F15:Q15)</f>
        <v>0</v>
      </c>
      <c r="S15" s="66"/>
      <c r="T15" s="89"/>
      <c r="U15" s="89"/>
      <c r="V15" s="89"/>
      <c r="W15" s="89"/>
      <c r="X15" s="89"/>
      <c r="Y15" s="89"/>
      <c r="Z15" s="89"/>
      <c r="AA15" s="89"/>
      <c r="AB15" s="89"/>
    </row>
    <row r="16" spans="1:28" ht="15.6">
      <c r="A16" s="66"/>
      <c r="B16" s="302" t="s">
        <v>166</v>
      </c>
      <c r="C16" s="303"/>
      <c r="D16" s="303"/>
      <c r="E16" s="304"/>
      <c r="F16" s="301">
        <f t="shared" ref="F16:R16" si="1">SUM(F12:F15)</f>
        <v>0</v>
      </c>
      <c r="G16" s="301">
        <f t="shared" si="1"/>
        <v>0</v>
      </c>
      <c r="H16" s="301">
        <f t="shared" si="1"/>
        <v>0</v>
      </c>
      <c r="I16" s="301">
        <f t="shared" si="1"/>
        <v>0</v>
      </c>
      <c r="J16" s="301">
        <f t="shared" si="1"/>
        <v>0</v>
      </c>
      <c r="K16" s="301">
        <f t="shared" si="1"/>
        <v>0</v>
      </c>
      <c r="L16" s="301">
        <f t="shared" si="1"/>
        <v>0</v>
      </c>
      <c r="M16" s="301">
        <f t="shared" si="1"/>
        <v>0</v>
      </c>
      <c r="N16" s="301">
        <f t="shared" si="1"/>
        <v>0</v>
      </c>
      <c r="O16" s="301">
        <f t="shared" si="1"/>
        <v>0</v>
      </c>
      <c r="P16" s="301">
        <f t="shared" si="1"/>
        <v>0</v>
      </c>
      <c r="Q16" s="301">
        <f t="shared" si="1"/>
        <v>0</v>
      </c>
      <c r="R16" s="301">
        <f t="shared" si="1"/>
        <v>0</v>
      </c>
      <c r="S16" s="66"/>
      <c r="T16" s="89"/>
      <c r="U16" s="89"/>
      <c r="V16" s="89"/>
      <c r="W16" s="89"/>
      <c r="X16" s="89"/>
      <c r="Y16" s="89"/>
      <c r="Z16" s="89"/>
      <c r="AA16" s="89"/>
      <c r="AB16" s="89"/>
    </row>
    <row r="18" spans="1:28" ht="15.6">
      <c r="A18" s="66"/>
      <c r="B18" s="298" t="s">
        <v>167</v>
      </c>
      <c r="C18" s="298"/>
      <c r="D18" s="298"/>
      <c r="E18" s="298"/>
      <c r="F18" s="299" t="s">
        <v>148</v>
      </c>
      <c r="G18" s="299" t="s">
        <v>149</v>
      </c>
      <c r="H18" s="299" t="s">
        <v>150</v>
      </c>
      <c r="I18" s="299" t="s">
        <v>151</v>
      </c>
      <c r="J18" s="299" t="s">
        <v>152</v>
      </c>
      <c r="K18" s="299" t="s">
        <v>153</v>
      </c>
      <c r="L18" s="299" t="s">
        <v>154</v>
      </c>
      <c r="M18" s="299" t="s">
        <v>155</v>
      </c>
      <c r="N18" s="299" t="s">
        <v>156</v>
      </c>
      <c r="O18" s="299" t="s">
        <v>157</v>
      </c>
      <c r="P18" s="299" t="s">
        <v>158</v>
      </c>
      <c r="Q18" s="299" t="s">
        <v>159</v>
      </c>
      <c r="R18" s="300" t="s">
        <v>160</v>
      </c>
      <c r="S18" s="66"/>
      <c r="T18" s="89"/>
      <c r="U18" s="89"/>
      <c r="V18" s="89"/>
      <c r="W18" s="89"/>
      <c r="X18" s="89"/>
      <c r="Y18" s="89"/>
      <c r="Z18" s="89"/>
      <c r="AA18" s="89"/>
      <c r="AB18" s="89"/>
    </row>
    <row r="19" spans="1:28" ht="15.6">
      <c r="A19" s="66"/>
      <c r="B19" s="314" t="s">
        <v>161</v>
      </c>
      <c r="C19" s="315"/>
      <c r="D19" s="315"/>
      <c r="E19" s="316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01">
        <f>SUM(F19:Q19)</f>
        <v>0</v>
      </c>
      <c r="S19" s="66"/>
      <c r="T19" s="89"/>
      <c r="U19" s="89"/>
      <c r="V19" s="89"/>
      <c r="W19" s="89"/>
      <c r="X19" s="89"/>
      <c r="Y19" s="89"/>
      <c r="Z19" s="89"/>
      <c r="AA19" s="89"/>
      <c r="AB19" s="89"/>
    </row>
    <row r="20" spans="1:28" ht="15.6">
      <c r="A20" s="66"/>
      <c r="B20" s="314" t="s">
        <v>162</v>
      </c>
      <c r="C20" s="315"/>
      <c r="D20" s="315"/>
      <c r="E20" s="316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01">
        <f>SUM(F20:Q20)</f>
        <v>0</v>
      </c>
      <c r="S20" s="66"/>
      <c r="T20" s="89"/>
      <c r="U20" s="89"/>
      <c r="V20" s="89"/>
      <c r="W20" s="89"/>
      <c r="X20" s="89"/>
      <c r="Y20" s="89"/>
      <c r="Z20" s="89"/>
      <c r="AA20" s="89"/>
      <c r="AB20" s="89"/>
    </row>
    <row r="21" spans="1:28" ht="15.6">
      <c r="A21" s="66"/>
      <c r="B21" s="314" t="s">
        <v>168</v>
      </c>
      <c r="C21" s="315"/>
      <c r="D21" s="315"/>
      <c r="E21" s="316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01">
        <f>SUM(F21:Q21)</f>
        <v>0</v>
      </c>
      <c r="S21" s="66"/>
      <c r="T21" s="89"/>
      <c r="U21" s="89"/>
      <c r="V21" s="89"/>
      <c r="W21" s="89"/>
      <c r="X21" s="89"/>
      <c r="Y21" s="89"/>
      <c r="Z21" s="89"/>
      <c r="AA21" s="89"/>
      <c r="AB21" s="89"/>
    </row>
    <row r="22" spans="1:28" ht="15.6">
      <c r="A22" s="66"/>
      <c r="B22" s="314" t="s">
        <v>28</v>
      </c>
      <c r="C22" s="315"/>
      <c r="D22" s="315"/>
      <c r="E22" s="316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01">
        <f>SUM(F22:Q22)</f>
        <v>0</v>
      </c>
      <c r="S22" s="66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ht="15.6">
      <c r="A23" s="66"/>
      <c r="B23" s="314" t="s">
        <v>163</v>
      </c>
      <c r="C23" s="315"/>
      <c r="D23" s="315"/>
      <c r="E23" s="316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01">
        <f>SUM(F23:Q23)</f>
        <v>0</v>
      </c>
      <c r="S23" s="66"/>
      <c r="T23" s="89"/>
      <c r="U23" s="89"/>
      <c r="V23" s="89"/>
      <c r="W23" s="89"/>
      <c r="X23" s="89"/>
      <c r="Y23" s="89"/>
      <c r="Z23" s="89"/>
      <c r="AA23" s="89"/>
      <c r="AB23" s="89"/>
    </row>
    <row r="24" spans="1:28" ht="15.6">
      <c r="A24" s="66"/>
      <c r="B24" s="302" t="s">
        <v>169</v>
      </c>
      <c r="C24" s="303"/>
      <c r="D24" s="303"/>
      <c r="E24" s="304"/>
      <c r="F24" s="301">
        <f t="shared" ref="F24:R24" si="2">SUM(F19:F23)</f>
        <v>0</v>
      </c>
      <c r="G24" s="301">
        <f t="shared" si="2"/>
        <v>0</v>
      </c>
      <c r="H24" s="301">
        <f t="shared" si="2"/>
        <v>0</v>
      </c>
      <c r="I24" s="301">
        <f t="shared" si="2"/>
        <v>0</v>
      </c>
      <c r="J24" s="301">
        <f t="shared" si="2"/>
        <v>0</v>
      </c>
      <c r="K24" s="301">
        <f t="shared" si="2"/>
        <v>0</v>
      </c>
      <c r="L24" s="301">
        <f t="shared" si="2"/>
        <v>0</v>
      </c>
      <c r="M24" s="301">
        <f t="shared" si="2"/>
        <v>0</v>
      </c>
      <c r="N24" s="301">
        <f t="shared" si="2"/>
        <v>0</v>
      </c>
      <c r="O24" s="301">
        <f t="shared" si="2"/>
        <v>0</v>
      </c>
      <c r="P24" s="301">
        <f t="shared" si="2"/>
        <v>0</v>
      </c>
      <c r="Q24" s="301">
        <f t="shared" si="2"/>
        <v>0</v>
      </c>
      <c r="R24" s="301">
        <f t="shared" si="2"/>
        <v>0</v>
      </c>
      <c r="S24" s="66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ht="15.6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89"/>
      <c r="U25" s="89"/>
      <c r="V25" s="89"/>
      <c r="W25" s="89"/>
      <c r="X25" s="89"/>
      <c r="Y25" s="89"/>
      <c r="Z25" s="89"/>
      <c r="AA25" s="89"/>
      <c r="AB25" s="89"/>
    </row>
    <row r="26" spans="1:28" ht="15.6">
      <c r="A26" s="66"/>
      <c r="B26" s="298" t="s">
        <v>170</v>
      </c>
      <c r="C26" s="298"/>
      <c r="D26" s="298"/>
      <c r="E26" s="298"/>
      <c r="F26" s="299" t="s">
        <v>148</v>
      </c>
      <c r="G26" s="299" t="s">
        <v>149</v>
      </c>
      <c r="H26" s="299" t="s">
        <v>150</v>
      </c>
      <c r="I26" s="299" t="s">
        <v>151</v>
      </c>
      <c r="J26" s="299" t="s">
        <v>152</v>
      </c>
      <c r="K26" s="299" t="s">
        <v>153</v>
      </c>
      <c r="L26" s="299" t="s">
        <v>154</v>
      </c>
      <c r="M26" s="299" t="s">
        <v>155</v>
      </c>
      <c r="N26" s="299" t="s">
        <v>156</v>
      </c>
      <c r="O26" s="299" t="s">
        <v>157</v>
      </c>
      <c r="P26" s="299" t="s">
        <v>158</v>
      </c>
      <c r="Q26" s="299" t="s">
        <v>159</v>
      </c>
      <c r="R26" s="300" t="s">
        <v>160</v>
      </c>
      <c r="S26" s="66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ht="15.6">
      <c r="A27" s="66"/>
      <c r="B27" s="314" t="s">
        <v>171</v>
      </c>
      <c r="C27" s="315"/>
      <c r="D27" s="315"/>
      <c r="E27" s="316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01">
        <f>SUM(F27:Q27)</f>
        <v>0</v>
      </c>
      <c r="S27" s="66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ht="15.6">
      <c r="A28" s="66"/>
      <c r="B28" s="314" t="s">
        <v>172</v>
      </c>
      <c r="C28" s="315"/>
      <c r="D28" s="315"/>
      <c r="E28" s="316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01">
        <f>SUM(F28:Q28)</f>
        <v>0</v>
      </c>
      <c r="S28" s="66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15.6">
      <c r="A29" s="66"/>
      <c r="B29" s="314" t="s">
        <v>173</v>
      </c>
      <c r="C29" s="315"/>
      <c r="D29" s="315"/>
      <c r="E29" s="316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01">
        <f>SUM(F29:Q29)</f>
        <v>0</v>
      </c>
      <c r="S29" s="66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ht="15.6">
      <c r="A30" s="66"/>
      <c r="B30" s="314" t="s">
        <v>174</v>
      </c>
      <c r="C30" s="315"/>
      <c r="D30" s="315"/>
      <c r="E30" s="316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01">
        <f>SUM(F30:Q30)</f>
        <v>0</v>
      </c>
      <c r="S30" s="66"/>
      <c r="T30" s="89"/>
      <c r="U30" s="89"/>
      <c r="V30" s="89"/>
      <c r="W30" s="89"/>
      <c r="X30" s="89"/>
      <c r="Y30" s="89"/>
      <c r="Z30" s="89"/>
      <c r="AA30" s="89"/>
      <c r="AB30" s="89"/>
    </row>
    <row r="31" spans="1:28" ht="15.6">
      <c r="A31" s="66"/>
      <c r="B31" s="302" t="s">
        <v>175</v>
      </c>
      <c r="C31" s="303"/>
      <c r="D31" s="303"/>
      <c r="E31" s="304"/>
      <c r="F31" s="301">
        <f t="shared" ref="F31:R31" si="3">SUM(F27:F30)</f>
        <v>0</v>
      </c>
      <c r="G31" s="301">
        <f t="shared" si="3"/>
        <v>0</v>
      </c>
      <c r="H31" s="301">
        <f t="shared" si="3"/>
        <v>0</v>
      </c>
      <c r="I31" s="301">
        <f t="shared" si="3"/>
        <v>0</v>
      </c>
      <c r="J31" s="301">
        <f t="shared" si="3"/>
        <v>0</v>
      </c>
      <c r="K31" s="301">
        <f t="shared" si="3"/>
        <v>0</v>
      </c>
      <c r="L31" s="301">
        <f t="shared" si="3"/>
        <v>0</v>
      </c>
      <c r="M31" s="301">
        <f t="shared" si="3"/>
        <v>0</v>
      </c>
      <c r="N31" s="301">
        <f t="shared" si="3"/>
        <v>0</v>
      </c>
      <c r="O31" s="301">
        <f t="shared" si="3"/>
        <v>0</v>
      </c>
      <c r="P31" s="301">
        <f t="shared" si="3"/>
        <v>0</v>
      </c>
      <c r="Q31" s="301">
        <f t="shared" si="3"/>
        <v>0</v>
      </c>
      <c r="R31" s="301">
        <f t="shared" si="3"/>
        <v>0</v>
      </c>
      <c r="S31" s="66"/>
      <c r="T31" s="89"/>
      <c r="U31" s="89"/>
      <c r="V31" s="89"/>
      <c r="W31" s="89"/>
      <c r="X31" s="89"/>
      <c r="Y31" s="89"/>
      <c r="Z31" s="89"/>
      <c r="AA31" s="89"/>
      <c r="AB31" s="89"/>
    </row>
    <row r="32" spans="1:28" ht="15.6">
      <c r="A32" s="66"/>
      <c r="B32" s="84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89"/>
      <c r="U32" s="89"/>
      <c r="V32" s="89"/>
      <c r="W32" s="89"/>
      <c r="X32" s="89"/>
      <c r="Y32" s="89"/>
      <c r="Z32" s="89"/>
      <c r="AA32" s="89"/>
      <c r="AB32" s="89"/>
    </row>
    <row r="33" spans="1:28" ht="15.6">
      <c r="A33" s="66"/>
      <c r="B33" s="298" t="s">
        <v>176</v>
      </c>
      <c r="C33" s="298"/>
      <c r="D33" s="298"/>
      <c r="E33" s="298"/>
      <c r="F33" s="299" t="s">
        <v>148</v>
      </c>
      <c r="G33" s="299" t="s">
        <v>149</v>
      </c>
      <c r="H33" s="299" t="s">
        <v>150</v>
      </c>
      <c r="I33" s="299" t="s">
        <v>151</v>
      </c>
      <c r="J33" s="299" t="s">
        <v>152</v>
      </c>
      <c r="K33" s="299" t="s">
        <v>153</v>
      </c>
      <c r="L33" s="299" t="s">
        <v>154</v>
      </c>
      <c r="M33" s="299" t="s">
        <v>155</v>
      </c>
      <c r="N33" s="299" t="s">
        <v>156</v>
      </c>
      <c r="O33" s="299" t="s">
        <v>157</v>
      </c>
      <c r="P33" s="299" t="s">
        <v>158</v>
      </c>
      <c r="Q33" s="299" t="s">
        <v>159</v>
      </c>
      <c r="R33" s="300" t="s">
        <v>160</v>
      </c>
      <c r="S33" s="66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ht="15.6">
      <c r="A34" s="66"/>
      <c r="B34" s="314" t="s">
        <v>177</v>
      </c>
      <c r="C34" s="315"/>
      <c r="D34" s="315"/>
      <c r="E34" s="316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01">
        <f>SUM(F34:Q34)</f>
        <v>0</v>
      </c>
      <c r="S34" s="66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ht="15.6">
      <c r="A35" s="66"/>
      <c r="B35" s="314" t="s">
        <v>178</v>
      </c>
      <c r="C35" s="315"/>
      <c r="D35" s="315"/>
      <c r="E35" s="316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01">
        <f>SUM(F35:Q35)</f>
        <v>0</v>
      </c>
      <c r="S35" s="66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ht="15.6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ht="15.6">
      <c r="A37" s="66"/>
      <c r="B37" s="99" t="s">
        <v>179</v>
      </c>
      <c r="C37" s="100"/>
      <c r="D37" s="100"/>
      <c r="E37" s="305"/>
      <c r="F37" s="299" t="s">
        <v>148</v>
      </c>
      <c r="G37" s="299" t="s">
        <v>149</v>
      </c>
      <c r="H37" s="299" t="s">
        <v>150</v>
      </c>
      <c r="I37" s="299" t="s">
        <v>151</v>
      </c>
      <c r="J37" s="299" t="s">
        <v>152</v>
      </c>
      <c r="K37" s="299" t="s">
        <v>153</v>
      </c>
      <c r="L37" s="299" t="s">
        <v>154</v>
      </c>
      <c r="M37" s="299" t="s">
        <v>155</v>
      </c>
      <c r="N37" s="299" t="s">
        <v>156</v>
      </c>
      <c r="O37" s="299" t="s">
        <v>157</v>
      </c>
      <c r="P37" s="299" t="s">
        <v>158</v>
      </c>
      <c r="Q37" s="299" t="s">
        <v>159</v>
      </c>
      <c r="R37" s="300" t="s">
        <v>160</v>
      </c>
      <c r="S37" s="66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ht="15.6">
      <c r="A38" s="73"/>
      <c r="B38" s="314" t="s">
        <v>104</v>
      </c>
      <c r="C38" s="315"/>
      <c r="D38" s="315"/>
      <c r="E38" s="316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01">
        <f t="shared" ref="R38:R43" si="4">SUM(F38:Q38)</f>
        <v>0</v>
      </c>
      <c r="S38" s="73"/>
      <c r="T38" s="92"/>
      <c r="U38" s="92"/>
      <c r="V38" s="92"/>
      <c r="W38" s="92"/>
      <c r="X38" s="92"/>
      <c r="Y38" s="92"/>
      <c r="Z38" s="92"/>
      <c r="AA38" s="92"/>
      <c r="AB38" s="92"/>
    </row>
    <row r="39" spans="1:28" ht="15.6">
      <c r="A39" s="66"/>
      <c r="B39" s="314" t="s">
        <v>107</v>
      </c>
      <c r="C39" s="315"/>
      <c r="D39" s="315"/>
      <c r="E39" s="316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01">
        <f t="shared" si="4"/>
        <v>0</v>
      </c>
      <c r="S39" s="66"/>
      <c r="T39" s="89"/>
      <c r="U39" s="89"/>
      <c r="V39" s="89"/>
      <c r="W39" s="89"/>
      <c r="X39" s="89"/>
      <c r="Y39" s="89"/>
      <c r="Z39" s="89"/>
      <c r="AA39" s="89"/>
      <c r="AB39" s="89"/>
    </row>
    <row r="40" spans="1:28" ht="15.6">
      <c r="A40" s="66"/>
      <c r="B40" s="314" t="s">
        <v>180</v>
      </c>
      <c r="C40" s="315"/>
      <c r="D40" s="315"/>
      <c r="E40" s="316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01">
        <f t="shared" si="4"/>
        <v>0</v>
      </c>
      <c r="S40" s="66"/>
      <c r="T40" s="89"/>
      <c r="U40" s="89"/>
      <c r="V40" s="89"/>
      <c r="W40" s="89"/>
      <c r="X40" s="89"/>
      <c r="Y40" s="89"/>
      <c r="Z40" s="89"/>
      <c r="AA40" s="89"/>
      <c r="AB40" s="89"/>
    </row>
    <row r="41" spans="1:28" ht="15.6">
      <c r="A41" s="66"/>
      <c r="B41" s="314" t="s">
        <v>181</v>
      </c>
      <c r="C41" s="315"/>
      <c r="D41" s="315"/>
      <c r="E41" s="316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01">
        <f t="shared" si="4"/>
        <v>0</v>
      </c>
      <c r="S41" s="66"/>
      <c r="T41" s="89"/>
      <c r="U41" s="89"/>
      <c r="V41" s="89"/>
      <c r="W41" s="89"/>
      <c r="X41" s="89"/>
      <c r="Y41" s="89"/>
      <c r="Z41" s="89"/>
      <c r="AA41" s="89"/>
      <c r="AB41" s="89"/>
    </row>
    <row r="42" spans="1:28" ht="15.6">
      <c r="A42" s="66"/>
      <c r="B42" s="314" t="s">
        <v>182</v>
      </c>
      <c r="C42" s="315"/>
      <c r="D42" s="315"/>
      <c r="E42" s="316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01">
        <f t="shared" si="4"/>
        <v>0</v>
      </c>
      <c r="S42" s="66"/>
      <c r="T42" s="89"/>
      <c r="U42" s="89"/>
      <c r="V42" s="89"/>
      <c r="W42" s="89"/>
      <c r="X42" s="89"/>
      <c r="Y42" s="89"/>
      <c r="Z42" s="89"/>
      <c r="AA42" s="89"/>
      <c r="AB42" s="89"/>
    </row>
    <row r="43" spans="1:28" ht="15.6">
      <c r="A43" s="66"/>
      <c r="B43" s="314"/>
      <c r="C43" s="315" t="s">
        <v>183</v>
      </c>
      <c r="D43" s="315"/>
      <c r="E43" s="316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01">
        <f t="shared" si="4"/>
        <v>0</v>
      </c>
      <c r="S43" s="66"/>
      <c r="T43" s="89"/>
      <c r="U43" s="89"/>
      <c r="V43" s="89"/>
      <c r="W43" s="89"/>
      <c r="X43" s="89"/>
      <c r="Y43" s="89"/>
      <c r="Z43" s="89"/>
      <c r="AA43" s="89"/>
      <c r="AB43" s="89"/>
    </row>
    <row r="44" spans="1:28" ht="15.6">
      <c r="A44" s="73"/>
      <c r="B44" s="302" t="s">
        <v>184</v>
      </c>
      <c r="C44" s="303"/>
      <c r="D44" s="303"/>
      <c r="E44" s="304"/>
      <c r="F44" s="306">
        <f t="shared" ref="F44:Q44" si="5">SUM(F39:F42)</f>
        <v>0</v>
      </c>
      <c r="G44" s="301">
        <f>SUM(G39:G42)</f>
        <v>0</v>
      </c>
      <c r="H44" s="301">
        <f t="shared" si="5"/>
        <v>0</v>
      </c>
      <c r="I44" s="301">
        <f t="shared" si="5"/>
        <v>0</v>
      </c>
      <c r="J44" s="301">
        <f t="shared" si="5"/>
        <v>0</v>
      </c>
      <c r="K44" s="301">
        <f t="shared" si="5"/>
        <v>0</v>
      </c>
      <c r="L44" s="301">
        <f t="shared" si="5"/>
        <v>0</v>
      </c>
      <c r="M44" s="301">
        <f t="shared" si="5"/>
        <v>0</v>
      </c>
      <c r="N44" s="301">
        <f t="shared" si="5"/>
        <v>0</v>
      </c>
      <c r="O44" s="301">
        <f t="shared" si="5"/>
        <v>0</v>
      </c>
      <c r="P44" s="301">
        <f t="shared" si="5"/>
        <v>0</v>
      </c>
      <c r="Q44" s="301">
        <f t="shared" si="5"/>
        <v>0</v>
      </c>
      <c r="R44" s="301">
        <f>SUM(R39:R43)</f>
        <v>0</v>
      </c>
      <c r="S44" s="73"/>
      <c r="T44" s="92"/>
      <c r="U44" s="92"/>
      <c r="V44" s="92"/>
      <c r="W44" s="92"/>
      <c r="X44" s="92"/>
      <c r="Y44" s="92"/>
      <c r="Z44" s="92"/>
      <c r="AA44" s="92"/>
      <c r="AB44" s="92"/>
    </row>
    <row r="45" spans="1:28" ht="15.6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89"/>
      <c r="U45" s="89"/>
      <c r="V45" s="89"/>
      <c r="W45" s="89"/>
      <c r="X45" s="89"/>
      <c r="Y45" s="89"/>
      <c r="Z45" s="89"/>
      <c r="AA45" s="89"/>
      <c r="AB45" s="89"/>
    </row>
    <row r="46" spans="1:28" ht="15.6">
      <c r="A46" s="73"/>
      <c r="B46" s="99" t="s">
        <v>117</v>
      </c>
      <c r="C46" s="100"/>
      <c r="D46" s="100"/>
      <c r="E46" s="305"/>
      <c r="F46" s="299" t="s">
        <v>148</v>
      </c>
      <c r="G46" s="299" t="s">
        <v>149</v>
      </c>
      <c r="H46" s="299" t="s">
        <v>150</v>
      </c>
      <c r="I46" s="299" t="s">
        <v>151</v>
      </c>
      <c r="J46" s="299" t="s">
        <v>152</v>
      </c>
      <c r="K46" s="299" t="s">
        <v>153</v>
      </c>
      <c r="L46" s="299" t="s">
        <v>154</v>
      </c>
      <c r="M46" s="299" t="s">
        <v>155</v>
      </c>
      <c r="N46" s="299" t="s">
        <v>156</v>
      </c>
      <c r="O46" s="299" t="s">
        <v>157</v>
      </c>
      <c r="P46" s="299" t="s">
        <v>158</v>
      </c>
      <c r="Q46" s="299" t="s">
        <v>159</v>
      </c>
      <c r="R46" s="300" t="s">
        <v>160</v>
      </c>
      <c r="S46" s="73"/>
      <c r="T46" s="92"/>
      <c r="U46" s="92"/>
      <c r="V46" s="92"/>
      <c r="W46" s="92"/>
      <c r="X46" s="92"/>
      <c r="Y46" s="92"/>
      <c r="Z46" s="92"/>
      <c r="AA46" s="92"/>
      <c r="AB46" s="92"/>
    </row>
    <row r="47" spans="1:28" ht="15.6">
      <c r="A47" s="66"/>
      <c r="B47" s="314" t="s">
        <v>185</v>
      </c>
      <c r="C47" s="315"/>
      <c r="D47" s="315"/>
      <c r="E47" s="316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01">
        <f t="shared" ref="R47:R61" si="6">SUM(F47:Q47)</f>
        <v>0</v>
      </c>
      <c r="S47" s="66"/>
      <c r="T47" s="89"/>
      <c r="U47" s="89"/>
      <c r="V47" s="89"/>
      <c r="W47" s="89"/>
      <c r="X47" s="89"/>
      <c r="Y47" s="89"/>
      <c r="Z47" s="89"/>
      <c r="AA47" s="89"/>
      <c r="AB47" s="89"/>
    </row>
    <row r="48" spans="1:28" ht="15.6">
      <c r="A48" s="66"/>
      <c r="B48" s="314" t="s">
        <v>186</v>
      </c>
      <c r="C48" s="315"/>
      <c r="D48" s="315"/>
      <c r="E48" s="316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01">
        <f t="shared" si="6"/>
        <v>0</v>
      </c>
      <c r="S48" s="66"/>
      <c r="T48" s="89"/>
      <c r="U48" s="89"/>
      <c r="V48" s="89"/>
      <c r="W48" s="89"/>
      <c r="X48" s="89"/>
      <c r="Y48" s="89"/>
      <c r="Z48" s="89"/>
      <c r="AA48" s="89"/>
      <c r="AB48" s="89"/>
    </row>
    <row r="49" spans="1:28" ht="15.6">
      <c r="A49" s="66"/>
      <c r="B49" s="314" t="s">
        <v>121</v>
      </c>
      <c r="C49" s="315"/>
      <c r="D49" s="315"/>
      <c r="E49" s="316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01">
        <f t="shared" si="6"/>
        <v>0</v>
      </c>
      <c r="S49" s="66"/>
      <c r="T49" s="89"/>
      <c r="U49" s="89"/>
      <c r="V49" s="89"/>
      <c r="W49" s="89"/>
      <c r="X49" s="89"/>
      <c r="Y49" s="89"/>
      <c r="Z49" s="89"/>
      <c r="AA49" s="89"/>
      <c r="AB49" s="89"/>
    </row>
    <row r="50" spans="1:28" ht="15.6">
      <c r="A50" s="66"/>
      <c r="B50" s="314" t="s">
        <v>122</v>
      </c>
      <c r="C50" s="315"/>
      <c r="D50" s="315"/>
      <c r="E50" s="316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01">
        <f t="shared" si="6"/>
        <v>0</v>
      </c>
      <c r="S50" s="66"/>
      <c r="T50" s="89"/>
      <c r="U50" s="89"/>
      <c r="V50" s="89"/>
      <c r="W50" s="89"/>
      <c r="X50" s="89"/>
      <c r="Y50" s="89"/>
      <c r="Z50" s="89"/>
      <c r="AA50" s="89"/>
      <c r="AB50" s="89"/>
    </row>
    <row r="51" spans="1:28" ht="15.6">
      <c r="A51" s="66"/>
      <c r="B51" s="314" t="s">
        <v>123</v>
      </c>
      <c r="C51" s="315"/>
      <c r="D51" s="315"/>
      <c r="E51" s="316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01">
        <f t="shared" si="6"/>
        <v>0</v>
      </c>
      <c r="S51" s="66"/>
      <c r="T51" s="89"/>
      <c r="U51" s="89"/>
      <c r="V51" s="89"/>
      <c r="W51" s="89"/>
      <c r="X51" s="89"/>
      <c r="Y51" s="89"/>
      <c r="Z51" s="89"/>
      <c r="AA51" s="89"/>
      <c r="AB51" s="89"/>
    </row>
    <row r="52" spans="1:28" ht="15.6">
      <c r="A52" s="66"/>
      <c r="B52" s="314" t="s">
        <v>124</v>
      </c>
      <c r="C52" s="315"/>
      <c r="D52" s="315"/>
      <c r="E52" s="316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01">
        <f t="shared" si="6"/>
        <v>0</v>
      </c>
      <c r="S52" s="66"/>
      <c r="T52" s="89"/>
      <c r="U52" s="89"/>
      <c r="V52" s="89"/>
      <c r="W52" s="89"/>
      <c r="X52" s="89"/>
      <c r="Y52" s="89"/>
      <c r="Z52" s="89"/>
      <c r="AA52" s="89"/>
      <c r="AB52" s="89"/>
    </row>
    <row r="53" spans="1:28" ht="15.6">
      <c r="A53" s="66"/>
      <c r="B53" s="314" t="s">
        <v>125</v>
      </c>
      <c r="C53" s="315"/>
      <c r="D53" s="315"/>
      <c r="E53" s="316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01">
        <f t="shared" si="6"/>
        <v>0</v>
      </c>
      <c r="S53" s="66"/>
      <c r="T53" s="89"/>
      <c r="U53" s="89"/>
      <c r="V53" s="89"/>
      <c r="W53" s="89"/>
      <c r="X53" s="89"/>
      <c r="Y53" s="89"/>
      <c r="Z53" s="89"/>
      <c r="AA53" s="89"/>
      <c r="AB53" s="89"/>
    </row>
    <row r="54" spans="1:28" ht="15.6">
      <c r="A54" s="66"/>
      <c r="B54" s="314" t="s">
        <v>126</v>
      </c>
      <c r="C54" s="315"/>
      <c r="D54" s="315"/>
      <c r="E54" s="316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01">
        <f t="shared" si="6"/>
        <v>0</v>
      </c>
      <c r="S54" s="66"/>
      <c r="T54" s="89"/>
      <c r="U54" s="89"/>
      <c r="V54" s="89"/>
      <c r="W54" s="89"/>
      <c r="X54" s="89"/>
      <c r="Y54" s="89"/>
      <c r="Z54" s="89"/>
      <c r="AA54" s="89"/>
      <c r="AB54" s="89"/>
    </row>
    <row r="55" spans="1:28" ht="15.6">
      <c r="A55" s="66"/>
      <c r="B55" s="314" t="s">
        <v>127</v>
      </c>
      <c r="C55" s="315"/>
      <c r="D55" s="315"/>
      <c r="E55" s="316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01">
        <f t="shared" si="6"/>
        <v>0</v>
      </c>
      <c r="S55" s="66"/>
      <c r="T55" s="89"/>
      <c r="U55" s="89"/>
      <c r="V55" s="89"/>
      <c r="W55" s="89"/>
      <c r="X55" s="89"/>
      <c r="Y55" s="89"/>
      <c r="Z55" s="89"/>
      <c r="AA55" s="89"/>
      <c r="AB55" s="89"/>
    </row>
    <row r="56" spans="1:28" ht="15.6">
      <c r="A56" s="66"/>
      <c r="B56" s="314" t="s">
        <v>128</v>
      </c>
      <c r="C56" s="315"/>
      <c r="D56" s="315"/>
      <c r="E56" s="316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01">
        <f t="shared" si="6"/>
        <v>0</v>
      </c>
      <c r="S56" s="66"/>
      <c r="T56" s="89"/>
      <c r="U56" s="89"/>
      <c r="V56" s="89"/>
      <c r="W56" s="89"/>
      <c r="X56" s="89"/>
      <c r="Y56" s="89"/>
      <c r="Z56" s="89"/>
      <c r="AA56" s="89"/>
      <c r="AB56" s="89"/>
    </row>
    <row r="57" spans="1:28" ht="15.6">
      <c r="A57" s="66"/>
      <c r="B57" s="314" t="s">
        <v>129</v>
      </c>
      <c r="C57" s="315"/>
      <c r="D57" s="315"/>
      <c r="E57" s="316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01">
        <f t="shared" si="6"/>
        <v>0</v>
      </c>
      <c r="S57" s="66"/>
      <c r="T57" s="89"/>
      <c r="U57" s="89"/>
      <c r="V57" s="89"/>
      <c r="W57" s="89"/>
      <c r="X57" s="89"/>
      <c r="Y57" s="89"/>
      <c r="Z57" s="89"/>
      <c r="AA57" s="89"/>
      <c r="AB57" s="89"/>
    </row>
    <row r="58" spans="1:28" ht="15.6">
      <c r="A58" s="66"/>
      <c r="B58" s="314" t="s">
        <v>130</v>
      </c>
      <c r="C58" s="315"/>
      <c r="D58" s="315"/>
      <c r="E58" s="316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01">
        <f t="shared" si="6"/>
        <v>0</v>
      </c>
      <c r="S58" s="66"/>
      <c r="T58" s="89"/>
      <c r="U58" s="89"/>
      <c r="V58" s="89"/>
      <c r="W58" s="89"/>
      <c r="X58" s="89"/>
      <c r="Y58" s="89"/>
      <c r="Z58" s="89"/>
      <c r="AA58" s="89"/>
      <c r="AB58" s="89"/>
    </row>
    <row r="59" spans="1:28" ht="15.6">
      <c r="A59" s="66"/>
      <c r="B59" s="314" t="s">
        <v>131</v>
      </c>
      <c r="C59" s="315"/>
      <c r="D59" s="315"/>
      <c r="E59" s="316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01">
        <f t="shared" si="6"/>
        <v>0</v>
      </c>
      <c r="S59" s="66"/>
      <c r="T59" s="89"/>
      <c r="U59" s="89"/>
      <c r="V59" s="89"/>
      <c r="W59" s="89"/>
      <c r="X59" s="89"/>
      <c r="Y59" s="89"/>
      <c r="Z59" s="89"/>
      <c r="AA59" s="89"/>
      <c r="AB59" s="89"/>
    </row>
    <row r="60" spans="1:28" ht="15.6">
      <c r="A60" s="66"/>
      <c r="B60" s="314" t="s">
        <v>132</v>
      </c>
      <c r="C60" s="315"/>
      <c r="D60" s="315"/>
      <c r="E60" s="316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01">
        <f t="shared" si="6"/>
        <v>0</v>
      </c>
      <c r="S60" s="66"/>
      <c r="T60" s="89"/>
      <c r="U60" s="89"/>
      <c r="V60" s="89"/>
      <c r="W60" s="89"/>
      <c r="X60" s="89"/>
      <c r="Y60" s="89"/>
      <c r="Z60" s="89"/>
      <c r="AA60" s="89"/>
      <c r="AB60" s="89"/>
    </row>
    <row r="61" spans="1:28" ht="15.6">
      <c r="A61" s="66"/>
      <c r="B61" s="314" t="s">
        <v>133</v>
      </c>
      <c r="C61" s="315"/>
      <c r="D61" s="315"/>
      <c r="E61" s="316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01">
        <f t="shared" si="6"/>
        <v>0</v>
      </c>
      <c r="S61" s="66"/>
      <c r="T61" s="89"/>
      <c r="U61" s="89"/>
      <c r="V61" s="89"/>
      <c r="W61" s="89"/>
      <c r="X61" s="89"/>
      <c r="Y61" s="89"/>
      <c r="Z61" s="89"/>
      <c r="AA61" s="89"/>
      <c r="AB61" s="89"/>
    </row>
    <row r="62" spans="1:28" ht="16.2">
      <c r="A62" s="73"/>
      <c r="B62" s="308" t="s">
        <v>187</v>
      </c>
      <c r="C62" s="309"/>
      <c r="D62" s="309"/>
      <c r="E62" s="310"/>
      <c r="F62" s="311">
        <f t="shared" ref="F62:R62" si="7">SUM(F47:F61)</f>
        <v>0</v>
      </c>
      <c r="G62" s="307">
        <f t="shared" si="7"/>
        <v>0</v>
      </c>
      <c r="H62" s="307">
        <f t="shared" si="7"/>
        <v>0</v>
      </c>
      <c r="I62" s="307">
        <f t="shared" si="7"/>
        <v>0</v>
      </c>
      <c r="J62" s="307">
        <f t="shared" si="7"/>
        <v>0</v>
      </c>
      <c r="K62" s="307">
        <f t="shared" si="7"/>
        <v>0</v>
      </c>
      <c r="L62" s="307">
        <f t="shared" si="7"/>
        <v>0</v>
      </c>
      <c r="M62" s="307">
        <f t="shared" si="7"/>
        <v>0</v>
      </c>
      <c r="N62" s="307">
        <f t="shared" si="7"/>
        <v>0</v>
      </c>
      <c r="O62" s="307">
        <f t="shared" si="7"/>
        <v>0</v>
      </c>
      <c r="P62" s="307">
        <f t="shared" si="7"/>
        <v>0</v>
      </c>
      <c r="Q62" s="307">
        <f t="shared" si="7"/>
        <v>0</v>
      </c>
      <c r="R62" s="307">
        <f t="shared" si="7"/>
        <v>0</v>
      </c>
      <c r="S62" s="73"/>
      <c r="T62" s="92"/>
      <c r="U62" s="92"/>
      <c r="V62" s="92"/>
      <c r="W62" s="92"/>
      <c r="X62" s="92"/>
      <c r="Y62" s="92"/>
      <c r="Z62" s="92"/>
      <c r="AA62" s="92"/>
      <c r="AB62" s="92"/>
    </row>
    <row r="63" spans="1:28" ht="15.6">
      <c r="A63" s="66"/>
      <c r="B63" s="302" t="s">
        <v>188</v>
      </c>
      <c r="C63" s="303"/>
      <c r="D63" s="303"/>
      <c r="E63" s="304"/>
      <c r="F63" s="306">
        <f>F44+F62</f>
        <v>0</v>
      </c>
      <c r="G63" s="301">
        <f>G44+G62</f>
        <v>0</v>
      </c>
      <c r="H63" s="301">
        <f t="shared" ref="H63:R63" si="8">H44+H62</f>
        <v>0</v>
      </c>
      <c r="I63" s="301">
        <f t="shared" si="8"/>
        <v>0</v>
      </c>
      <c r="J63" s="301">
        <f t="shared" si="8"/>
        <v>0</v>
      </c>
      <c r="K63" s="301">
        <f t="shared" si="8"/>
        <v>0</v>
      </c>
      <c r="L63" s="301">
        <f t="shared" si="8"/>
        <v>0</v>
      </c>
      <c r="M63" s="301">
        <f t="shared" si="8"/>
        <v>0</v>
      </c>
      <c r="N63" s="301">
        <f t="shared" si="8"/>
        <v>0</v>
      </c>
      <c r="O63" s="301">
        <f t="shared" si="8"/>
        <v>0</v>
      </c>
      <c r="P63" s="301">
        <f t="shared" si="8"/>
        <v>0</v>
      </c>
      <c r="Q63" s="301">
        <f t="shared" si="8"/>
        <v>0</v>
      </c>
      <c r="R63" s="301">
        <f t="shared" si="8"/>
        <v>0</v>
      </c>
      <c r="S63" s="66"/>
      <c r="T63" s="89"/>
      <c r="U63" s="89"/>
      <c r="V63" s="89"/>
      <c r="W63" s="89"/>
      <c r="X63" s="89"/>
      <c r="Y63" s="89"/>
      <c r="Z63" s="89"/>
      <c r="AA63" s="89"/>
      <c r="AB63" s="89"/>
    </row>
    <row r="64" spans="1:28" ht="15.6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89"/>
      <c r="U64" s="89"/>
      <c r="V64" s="89"/>
      <c r="W64" s="89"/>
      <c r="X64" s="89"/>
      <c r="Y64" s="89"/>
      <c r="Z64" s="89"/>
      <c r="AA64" s="89"/>
      <c r="AB64" s="89"/>
    </row>
    <row r="65" spans="1:28" s="90" customFormat="1" ht="15.6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</row>
    <row r="66" spans="1:28" s="90" customFormat="1" ht="15.6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</row>
    <row r="67" spans="1:28" s="90" customFormat="1" ht="15.6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</row>
    <row r="68" spans="1:28" s="90" customFormat="1" ht="15.6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</row>
    <row r="69" spans="1:28" s="90" customFormat="1" ht="15.6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</row>
    <row r="70" spans="1:28" s="90" customFormat="1" ht="15.6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</row>
    <row r="71" spans="1:28" s="90" customFormat="1" ht="15.6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28" s="90" customFormat="1" ht="15.6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</row>
    <row r="73" spans="1:28" s="90" customFormat="1" ht="15.6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</row>
    <row r="74" spans="1:28" s="90" customFormat="1" ht="15.6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</row>
    <row r="75" spans="1:28" s="90" customFormat="1" ht="15.6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</row>
    <row r="76" spans="1:28" s="90" customFormat="1" ht="15.6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</row>
    <row r="77" spans="1:28" s="90" customFormat="1" ht="15.6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</row>
    <row r="78" spans="1:28" s="90" customFormat="1" ht="15.6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</row>
    <row r="79" spans="1:28" s="90" customFormat="1" ht="15.6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</row>
    <row r="80" spans="1:28" s="90" customFormat="1" ht="15.6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</row>
    <row r="81" spans="1:28" s="90" customFormat="1" ht="15.6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</row>
    <row r="82" spans="1:28" s="90" customFormat="1" ht="15.6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</row>
    <row r="83" spans="1:28" s="90" customFormat="1" ht="15.6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</row>
    <row r="84" spans="1:28" s="90" customFormat="1" ht="15.6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</row>
    <row r="85" spans="1:28" s="90" customFormat="1" ht="15.6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</row>
    <row r="86" spans="1:28" s="90" customFormat="1" ht="15.6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</row>
    <row r="87" spans="1:28" s="90" customFormat="1" ht="15.6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</row>
    <row r="88" spans="1:28" s="90" customFormat="1" ht="15.6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</row>
    <row r="89" spans="1:28" s="90" customFormat="1" ht="15.6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</row>
    <row r="90" spans="1:28" s="90" customFormat="1" ht="15.6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</row>
    <row r="91" spans="1:28" s="90" customFormat="1" ht="15.6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</row>
    <row r="92" spans="1:28" s="90" customFormat="1" ht="15.6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</row>
    <row r="93" spans="1:28" s="90" customFormat="1" ht="15.6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</row>
    <row r="94" spans="1:28" s="90" customFormat="1" ht="15.6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</row>
    <row r="95" spans="1:28" s="90" customFormat="1" ht="15.6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</row>
    <row r="96" spans="1:28" s="90" customFormat="1" ht="15.6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</row>
    <row r="97" spans="1:28" s="90" customFormat="1" ht="15.6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</row>
    <row r="98" spans="1:28" s="90" customFormat="1" ht="15.6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</row>
    <row r="99" spans="1:28" s="90" customFormat="1" ht="15.6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</row>
    <row r="100" spans="1:28" s="90" customFormat="1" ht="15.6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</row>
    <row r="101" spans="1:28" s="90" customFormat="1" ht="15.6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</row>
    <row r="102" spans="1:28" s="90" customFormat="1" ht="15.6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</row>
    <row r="103" spans="1:28" s="90" customFormat="1" ht="15.6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</row>
    <row r="104" spans="1:28" s="90" customFormat="1" ht="15.6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</row>
    <row r="105" spans="1:28" s="90" customFormat="1" ht="15.6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</row>
    <row r="106" spans="1:28" s="90" customFormat="1" ht="15.6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</row>
    <row r="107" spans="1:28" s="90" customFormat="1" ht="15.6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</row>
    <row r="108" spans="1:28" s="90" customFormat="1" ht="15.6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</row>
    <row r="109" spans="1:28" s="90" customFormat="1" ht="15.6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</row>
    <row r="110" spans="1:28" s="90" customFormat="1" ht="15.6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</row>
    <row r="111" spans="1:28" s="90" customFormat="1" ht="15.6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</row>
    <row r="112" spans="1:28" s="90" customFormat="1" ht="15.6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</row>
    <row r="113" spans="1:28" s="90" customFormat="1" ht="15.6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</row>
    <row r="114" spans="1:28" s="90" customFormat="1" ht="15.6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</row>
    <row r="115" spans="1:28" s="90" customFormat="1" ht="15.6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</row>
    <row r="116" spans="1:28" s="90" customFormat="1" ht="15.6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</row>
    <row r="117" spans="1:28" s="90" customFormat="1" ht="15.6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</row>
    <row r="118" spans="1:28" s="90" customFormat="1" ht="15.6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</row>
    <row r="119" spans="1:28" s="90" customFormat="1" ht="15.6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</row>
    <row r="120" spans="1:28" s="90" customFormat="1" ht="15.6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</row>
    <row r="121" spans="1:28" s="90" customFormat="1" ht="15.6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</row>
    <row r="122" spans="1:28" s="90" customFormat="1" ht="15.6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</row>
    <row r="123" spans="1:28" s="90" customFormat="1" ht="15.6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</row>
    <row r="124" spans="1:28" s="90" customFormat="1" ht="15.6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</row>
    <row r="125" spans="1:28" s="90" customFormat="1" ht="15.6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</row>
    <row r="126" spans="1:28" s="90" customFormat="1" ht="15.6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</row>
    <row r="127" spans="1:28" s="90" customFormat="1" ht="15.6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</row>
    <row r="128" spans="1:28" s="90" customFormat="1" ht="15.6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</row>
    <row r="129" spans="1:28" s="90" customFormat="1" ht="15.6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</row>
    <row r="130" spans="1:28" s="90" customFormat="1" ht="15.6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</row>
    <row r="131" spans="1:28" s="90" customFormat="1" ht="15.6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</row>
    <row r="132" spans="1:28" s="90" customFormat="1" ht="15.6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</row>
    <row r="133" spans="1:28" s="90" customFormat="1" ht="15.6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</row>
    <row r="134" spans="1:28" s="90" customFormat="1" ht="15.6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</row>
    <row r="135" spans="1:28" s="90" customFormat="1" ht="15.6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</row>
    <row r="136" spans="1:28" s="90" customFormat="1" ht="15.6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</row>
    <row r="137" spans="1:28" s="90" customFormat="1" ht="15.6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</row>
    <row r="138" spans="1:28" s="90" customFormat="1" ht="15.6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</row>
    <row r="139" spans="1:28" s="90" customFormat="1" ht="15.6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</row>
    <row r="140" spans="1:28" s="90" customFormat="1" ht="15.6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</row>
    <row r="141" spans="1:28" s="90" customFormat="1" ht="15.6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</row>
    <row r="142" spans="1:28" s="90" customFormat="1" ht="15.6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</row>
    <row r="143" spans="1:28" s="90" customFormat="1" ht="15.6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</row>
    <row r="144" spans="1:28" s="90" customFormat="1" ht="15.6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</row>
    <row r="145" spans="1:28" s="90" customFormat="1" ht="15.6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</row>
    <row r="146" spans="1:28" s="90" customFormat="1" ht="15.6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</row>
    <row r="147" spans="1:28" s="90" customFormat="1" ht="15.6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</row>
    <row r="148" spans="1:28" s="90" customFormat="1" ht="15.6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</row>
    <row r="149" spans="1:28" s="90" customFormat="1" ht="15.6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</row>
    <row r="150" spans="1:28" s="90" customFormat="1" ht="15.6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</row>
    <row r="151" spans="1:28" s="90" customFormat="1" ht="15.6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</row>
    <row r="152" spans="1:28" s="90" customFormat="1" ht="15.6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</row>
    <row r="153" spans="1:28" s="90" customFormat="1" ht="15.6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</row>
    <row r="154" spans="1:28" s="90" customFormat="1" ht="15.6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</row>
    <row r="155" spans="1:28" s="90" customFormat="1" ht="15.6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</row>
    <row r="156" spans="1:28" s="90" customFormat="1" ht="15.6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</row>
    <row r="157" spans="1:28" s="90" customFormat="1" ht="15.6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</row>
    <row r="158" spans="1:28" s="90" customFormat="1" ht="15.6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</row>
    <row r="159" spans="1:28" s="90" customFormat="1" ht="15.6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</row>
    <row r="160" spans="1:28" s="90" customFormat="1" ht="15.6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</row>
    <row r="161" spans="1:28" s="90" customFormat="1" ht="15.6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</row>
    <row r="162" spans="1:28" s="90" customFormat="1" ht="15.6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</row>
    <row r="163" spans="1:28" s="90" customFormat="1" ht="15.6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</row>
    <row r="164" spans="1:28" s="90" customFormat="1" ht="15.6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</row>
    <row r="165" spans="1:28" s="90" customFormat="1" ht="15.6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</row>
    <row r="166" spans="1:28" s="90" customFormat="1" ht="15.6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</row>
    <row r="167" spans="1:28" s="90" customFormat="1" ht="15.6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</row>
    <row r="168" spans="1:28" s="90" customFormat="1" ht="15.6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</row>
    <row r="169" spans="1:28" s="90" customFormat="1" ht="15.6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</row>
    <row r="170" spans="1:28" s="90" customFormat="1" ht="15.6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</row>
    <row r="171" spans="1:28" s="90" customFormat="1" ht="15.6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</row>
    <row r="172" spans="1:28" s="90" customFormat="1" ht="15.6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</row>
    <row r="173" spans="1:28" s="90" customFormat="1" ht="15.6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</row>
    <row r="174" spans="1:28" s="90" customFormat="1" ht="15.6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</row>
    <row r="175" spans="1:28" s="90" customFormat="1" ht="15.6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</row>
    <row r="176" spans="1:28" s="90" customFormat="1" ht="15.6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</row>
    <row r="177" spans="1:28" s="90" customFormat="1" ht="15.6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</row>
    <row r="178" spans="1:28" s="90" customFormat="1" ht="15.6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</row>
    <row r="179" spans="1:28" s="90" customFormat="1" ht="15.6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</row>
    <row r="180" spans="1:28" s="90" customFormat="1" ht="15.6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</row>
    <row r="181" spans="1:28" s="90" customFormat="1" ht="15.6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</row>
    <row r="182" spans="1:28" s="90" customFormat="1" ht="15.6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</row>
    <row r="183" spans="1:28" s="90" customFormat="1" ht="15.6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</row>
    <row r="184" spans="1:28" s="90" customFormat="1" ht="15.6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</row>
    <row r="185" spans="1:28" s="90" customFormat="1" ht="15.6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</row>
    <row r="186" spans="1:28" s="90" customFormat="1" ht="15.6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</row>
    <row r="187" spans="1:28" s="90" customFormat="1" ht="15.6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</row>
    <row r="188" spans="1:28" s="90" customFormat="1" ht="15.6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</row>
    <row r="189" spans="1:28" s="90" customFormat="1" ht="15.6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</row>
    <row r="190" spans="1:28" s="90" customFormat="1" ht="15.6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</row>
    <row r="191" spans="1:28" s="90" customFormat="1" ht="15.6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</row>
    <row r="192" spans="1:28" s="90" customFormat="1" ht="15.6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</row>
    <row r="193" spans="1:28" s="90" customFormat="1" ht="15.6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</row>
    <row r="194" spans="1:28" s="90" customFormat="1" ht="15.6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</row>
    <row r="195" spans="1:28" s="90" customFormat="1" ht="15.6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</row>
    <row r="196" spans="1:28" s="90" customFormat="1" ht="15.6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</row>
    <row r="197" spans="1:28" s="90" customFormat="1" ht="15.6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</row>
    <row r="198" spans="1:28" s="90" customFormat="1" ht="15.6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</row>
    <row r="199" spans="1:28" s="90" customFormat="1" ht="15.6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</row>
    <row r="200" spans="1:28" s="90" customFormat="1" ht="15.6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</row>
    <row r="201" spans="1:28" s="90" customFormat="1" ht="15.6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</row>
    <row r="202" spans="1:28" s="90" customFormat="1" ht="15.6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</row>
    <row r="203" spans="1:28" s="90" customFormat="1" ht="15.6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</row>
    <row r="204" spans="1:28" s="90" customFormat="1" ht="15.6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</row>
    <row r="205" spans="1:28" s="90" customFormat="1" ht="15.6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</row>
    <row r="206" spans="1:28" s="90" customFormat="1" ht="15.6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</row>
    <row r="207" spans="1:28" s="90" customFormat="1" ht="15.6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</row>
    <row r="208" spans="1:28" s="90" customFormat="1" ht="15.6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</row>
    <row r="209" spans="1:28" s="90" customFormat="1" ht="15.6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</row>
    <row r="210" spans="1:28" s="90" customFormat="1" ht="15.6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</row>
    <row r="211" spans="1:28" s="90" customFormat="1" ht="15.6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</row>
    <row r="212" spans="1:28" s="90" customFormat="1" ht="15.6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</row>
    <row r="213" spans="1:28" s="90" customFormat="1" ht="15.6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</row>
    <row r="214" spans="1:28" s="90" customFormat="1" ht="15.6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</row>
    <row r="215" spans="1:28" s="90" customFormat="1" ht="15.6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</row>
    <row r="216" spans="1:28" s="90" customFormat="1" ht="15.6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</row>
    <row r="217" spans="1:28" s="90" customFormat="1" ht="15.6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</row>
    <row r="218" spans="1:28" s="90" customFormat="1" ht="15.6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</row>
    <row r="219" spans="1:28" s="90" customFormat="1" ht="15.6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</row>
    <row r="220" spans="1:28" s="90" customFormat="1" ht="15.6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</row>
    <row r="221" spans="1:28" s="90" customFormat="1" ht="15.6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</row>
    <row r="222" spans="1:28" s="90" customFormat="1" ht="15.6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</row>
    <row r="223" spans="1:28" s="90" customFormat="1" ht="15.6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</row>
    <row r="224" spans="1:28" s="90" customFormat="1" ht="15.6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</row>
    <row r="225" spans="1:28" s="90" customFormat="1" ht="15.6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</row>
    <row r="226" spans="1:28" s="90" customFormat="1" ht="15.6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</row>
    <row r="227" spans="1:28" s="90" customFormat="1" ht="15.6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</row>
    <row r="228" spans="1:28" s="90" customFormat="1" ht="15.6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</row>
    <row r="229" spans="1:28" s="90" customFormat="1" ht="15.6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</row>
    <row r="230" spans="1:28" s="90" customFormat="1" ht="15.6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</row>
    <row r="231" spans="1:28" s="90" customFormat="1" ht="15.6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</row>
    <row r="232" spans="1:28" s="90" customFormat="1" ht="15.6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</row>
    <row r="233" spans="1:28" s="90" customFormat="1" ht="15.6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</row>
    <row r="234" spans="1:28" s="90" customFormat="1" ht="15.6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</row>
    <row r="235" spans="1:28" s="90" customFormat="1" ht="15.6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</row>
    <row r="236" spans="1:28" s="90" customFormat="1" ht="15.6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</row>
    <row r="237" spans="1:28" s="90" customFormat="1" ht="15.6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</row>
    <row r="238" spans="1:28" s="90" customFormat="1" ht="15.6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</row>
    <row r="239" spans="1:28" s="90" customFormat="1" ht="15.6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</row>
    <row r="240" spans="1:28" s="90" customFormat="1" ht="15.6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</row>
    <row r="241" spans="1:28" s="90" customFormat="1" ht="15.6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</row>
    <row r="242" spans="1:28" s="90" customFormat="1" ht="15.6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</row>
    <row r="243" spans="1:28" s="90" customFormat="1" ht="15.6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</row>
    <row r="244" spans="1:28" s="90" customFormat="1" ht="15.6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</row>
    <row r="245" spans="1:28" s="90" customFormat="1" ht="15.6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</row>
    <row r="246" spans="1:28" s="90" customFormat="1" ht="15.6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</row>
    <row r="247" spans="1:28" s="90" customFormat="1" ht="15.6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</row>
    <row r="248" spans="1:28" s="90" customFormat="1" ht="15.6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</row>
    <row r="249" spans="1:28" s="90" customFormat="1" ht="15.6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</row>
    <row r="250" spans="1:28" s="90" customFormat="1" ht="15.6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</row>
    <row r="251" spans="1:28" s="90" customFormat="1" ht="15.6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</row>
    <row r="252" spans="1:28" s="90" customFormat="1" ht="15.6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</row>
    <row r="253" spans="1:28" s="90" customFormat="1" ht="15.6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</row>
    <row r="254" spans="1:28" s="90" customFormat="1" ht="15.6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</row>
    <row r="255" spans="1:28" s="90" customFormat="1" ht="15.6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</row>
    <row r="256" spans="1:28" s="90" customFormat="1" ht="15.6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</row>
    <row r="257" spans="1:28" s="90" customFormat="1" ht="15.6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</row>
    <row r="258" spans="1:28" s="90" customFormat="1" ht="15.6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</row>
    <row r="259" spans="1:28" s="90" customFormat="1" ht="15.6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</row>
    <row r="260" spans="1:28" s="90" customFormat="1" ht="15.6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</row>
    <row r="261" spans="1:28" s="90" customFormat="1" ht="15.6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</row>
    <row r="262" spans="1:28" s="90" customFormat="1" ht="15.6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</row>
    <row r="263" spans="1:28" s="90" customFormat="1" ht="15.6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</row>
    <row r="264" spans="1:28" s="90" customFormat="1" ht="15.6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</row>
    <row r="265" spans="1:28" s="90" customFormat="1" ht="15.6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</row>
    <row r="266" spans="1:28" s="90" customFormat="1" ht="15.6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</row>
    <row r="267" spans="1:28" s="90" customFormat="1" ht="15.6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</row>
    <row r="268" spans="1:28" s="90" customFormat="1" ht="15.6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</row>
    <row r="269" spans="1:28" s="90" customFormat="1" ht="15.6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</row>
    <row r="270" spans="1:28" s="90" customFormat="1" ht="15.6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</row>
    <row r="271" spans="1:28" s="90" customFormat="1" ht="15.6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</row>
    <row r="272" spans="1:28" s="90" customFormat="1" ht="15.6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</row>
    <row r="273" spans="1:28" s="90" customFormat="1" ht="15.6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</row>
    <row r="274" spans="1:28" s="90" customFormat="1" ht="15.6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</row>
    <row r="275" spans="1:28" s="90" customFormat="1" ht="15.6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</row>
    <row r="276" spans="1:28" s="90" customFormat="1" ht="15.6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</row>
    <row r="277" spans="1:28" s="90" customFormat="1" ht="15.6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</row>
    <row r="278" spans="1:28" s="90" customFormat="1" ht="15.6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</row>
    <row r="279" spans="1:28" s="90" customFormat="1" ht="15.6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</row>
    <row r="280" spans="1:28" s="90" customFormat="1" ht="15.6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</row>
    <row r="281" spans="1:28" s="90" customFormat="1" ht="15.6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</row>
    <row r="282" spans="1:28" s="90" customFormat="1" ht="15.6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</row>
    <row r="283" spans="1:28" s="90" customFormat="1" ht="15.6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</row>
    <row r="284" spans="1:28" s="90" customFormat="1" ht="15.6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</row>
    <row r="285" spans="1:28" s="90" customFormat="1" ht="15.6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</row>
    <row r="286" spans="1:28" s="90" customFormat="1" ht="15.6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</row>
    <row r="287" spans="1:28" s="90" customFormat="1" ht="15.6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</row>
    <row r="288" spans="1:28" s="90" customFormat="1" ht="15.6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</row>
    <row r="289" spans="1:28" s="90" customFormat="1" ht="15.6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</row>
    <row r="290" spans="1:28" s="90" customFormat="1" ht="15.6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</row>
    <row r="291" spans="1:28" s="90" customFormat="1" ht="15.6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</row>
    <row r="292" spans="1:28" s="90" customFormat="1" ht="15.6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</row>
    <row r="293" spans="1:28" s="90" customFormat="1" ht="15.6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</row>
    <row r="294" spans="1:28" s="90" customFormat="1" ht="15.6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</row>
    <row r="295" spans="1:28" s="90" customFormat="1" ht="15.6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</row>
    <row r="296" spans="1:28" s="90" customFormat="1" ht="15.6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</row>
    <row r="297" spans="1:28" s="90" customFormat="1" ht="15.6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</row>
    <row r="298" spans="1:28" s="90" customFormat="1" ht="15.6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</row>
    <row r="299" spans="1:28" s="90" customFormat="1" ht="15.6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</row>
    <row r="300" spans="1:28" s="90" customFormat="1" ht="15.6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</row>
    <row r="301" spans="1:28" s="90" customFormat="1" ht="15.6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</row>
    <row r="302" spans="1:28" s="90" customFormat="1" ht="15.6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</row>
    <row r="303" spans="1:28" s="90" customFormat="1" ht="15.6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</row>
    <row r="304" spans="1:28" s="90" customFormat="1" ht="15.6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</row>
    <row r="305" spans="1:28" s="90" customFormat="1" ht="15.6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</row>
    <row r="306" spans="1:28" s="90" customFormat="1" ht="15.6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</row>
    <row r="307" spans="1:28" s="90" customFormat="1" ht="15.6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</row>
    <row r="308" spans="1:28" s="90" customFormat="1" ht="15.6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</row>
    <row r="309" spans="1:28" s="90" customFormat="1" ht="15.6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</row>
    <row r="310" spans="1:28" s="90" customFormat="1" ht="15.6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</row>
    <row r="311" spans="1:28" s="90" customFormat="1" ht="15.6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</row>
    <row r="312" spans="1:28" s="90" customFormat="1" ht="15.6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</row>
    <row r="313" spans="1:28" s="90" customFormat="1" ht="15.6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</row>
    <row r="314" spans="1:28" s="90" customFormat="1" ht="15.6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</row>
    <row r="315" spans="1:28" s="90" customFormat="1" ht="15.6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</row>
    <row r="316" spans="1:28" s="90" customFormat="1" ht="15.6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</row>
    <row r="317" spans="1:28" s="90" customFormat="1" ht="15.6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</row>
    <row r="318" spans="1:28" s="90" customFormat="1" ht="15.6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</row>
    <row r="319" spans="1:28" s="90" customFormat="1" ht="15.6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</row>
    <row r="320" spans="1:28" s="90" customFormat="1" ht="15.6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</row>
    <row r="321" spans="1:28" s="90" customFormat="1" ht="15.6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</row>
    <row r="322" spans="1:28" s="90" customFormat="1" ht="15.6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</row>
    <row r="323" spans="1:28" s="90" customFormat="1" ht="15.6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</row>
    <row r="324" spans="1:28" s="90" customFormat="1" ht="15.6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</row>
    <row r="325" spans="1:28" s="90" customFormat="1" ht="15.6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</row>
    <row r="326" spans="1:28" s="90" customFormat="1" ht="15.6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</row>
    <row r="327" spans="1:28" s="90" customFormat="1" ht="15.6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</row>
    <row r="328" spans="1:28" s="90" customFormat="1" ht="15.6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</row>
    <row r="329" spans="1:28" s="90" customFormat="1" ht="15.6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</row>
    <row r="330" spans="1:28" s="90" customFormat="1" ht="15.6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</row>
    <row r="331" spans="1:28" s="90" customFormat="1" ht="15.6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</row>
    <row r="332" spans="1:28" s="90" customFormat="1" ht="15.6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</row>
    <row r="333" spans="1:28" s="90" customFormat="1" ht="15.6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</row>
    <row r="334" spans="1:28" s="90" customFormat="1" ht="15.6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</row>
    <row r="335" spans="1:28" s="90" customFormat="1" ht="15.6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</row>
    <row r="336" spans="1:28" s="90" customFormat="1" ht="15.6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</row>
    <row r="337" spans="1:28" s="90" customFormat="1" ht="15.6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</row>
    <row r="338" spans="1:28" s="90" customFormat="1" ht="15.6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</row>
    <row r="339" spans="1:28" s="90" customFormat="1" ht="15.6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</row>
    <row r="340" spans="1:28" s="90" customFormat="1" ht="15.6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</row>
    <row r="341" spans="1:28" s="90" customFormat="1" ht="15.6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</row>
    <row r="342" spans="1:28" s="90" customFormat="1" ht="15.6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</row>
    <row r="343" spans="1:28" s="90" customFormat="1" ht="15.6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</row>
    <row r="344" spans="1:28" s="90" customFormat="1" ht="15.6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</row>
    <row r="345" spans="1:28" s="90" customFormat="1" ht="15.6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</row>
    <row r="346" spans="1:28" s="90" customFormat="1" ht="15.6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</row>
    <row r="347" spans="1:28" s="90" customFormat="1" ht="15.6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</row>
    <row r="348" spans="1:28" s="90" customFormat="1" ht="15.6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</row>
    <row r="349" spans="1:28" s="90" customFormat="1" ht="15.6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</row>
    <row r="350" spans="1:28" s="90" customFormat="1" ht="15.6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</row>
    <row r="351" spans="1:28" s="90" customFormat="1" ht="15.6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</row>
    <row r="352" spans="1:28" s="90" customFormat="1" ht="15.6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</row>
    <row r="353" spans="1:28" s="90" customFormat="1" ht="15.6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</row>
    <row r="354" spans="1:28" s="90" customFormat="1" ht="15.6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</row>
    <row r="355" spans="1:28" s="90" customFormat="1" ht="15.6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</row>
    <row r="356" spans="1:28" s="90" customFormat="1" ht="15.6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</row>
    <row r="357" spans="1:28" s="90" customFormat="1" ht="15.6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</row>
    <row r="358" spans="1:28" s="90" customFormat="1" ht="15.6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</row>
    <row r="359" spans="1:28" s="90" customFormat="1" ht="15.6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</row>
    <row r="360" spans="1:28" s="90" customFormat="1" ht="15.6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</row>
    <row r="361" spans="1:28" s="90" customFormat="1" ht="15.6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</row>
    <row r="362" spans="1:28" s="90" customFormat="1" ht="15.6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</row>
    <row r="363" spans="1:28" s="90" customFormat="1" ht="15.6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</row>
    <row r="364" spans="1:28" s="90" customFormat="1" ht="15.6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</row>
    <row r="365" spans="1:28" s="90" customFormat="1" ht="15.6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</row>
    <row r="366" spans="1:28" s="90" customFormat="1" ht="15.6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</row>
    <row r="367" spans="1:28" s="90" customFormat="1" ht="15.6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</row>
    <row r="368" spans="1:28" s="90" customFormat="1" ht="15.6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</row>
    <row r="369" spans="1:28" s="90" customFormat="1" ht="15.6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</row>
    <row r="370" spans="1:28" s="90" customFormat="1" ht="15.6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</row>
    <row r="371" spans="1:28" s="90" customFormat="1" ht="15.6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</row>
    <row r="372" spans="1:28" s="90" customFormat="1" ht="15.6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</row>
    <row r="373" spans="1:28" s="90" customFormat="1" ht="15.6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</row>
    <row r="374" spans="1:28" s="90" customFormat="1" ht="15.6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</row>
    <row r="375" spans="1:28" s="90" customFormat="1" ht="15.6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</row>
    <row r="376" spans="1:28" s="90" customFormat="1" ht="15.6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</row>
    <row r="377" spans="1:28" s="90" customFormat="1" ht="15.6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</row>
    <row r="378" spans="1:28" s="90" customFormat="1" ht="15.6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</row>
    <row r="379" spans="1:28" s="90" customFormat="1" ht="15.6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</row>
    <row r="380" spans="1:28" s="90" customFormat="1" ht="15.6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</row>
    <row r="381" spans="1:28" s="90" customFormat="1" ht="15.6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</row>
    <row r="382" spans="1:28" s="90" customFormat="1" ht="15.6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</row>
    <row r="383" spans="1:28" s="90" customFormat="1" ht="15.6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</row>
    <row r="384" spans="1:28" s="90" customFormat="1" ht="15.6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</row>
    <row r="385" spans="1:28" s="90" customFormat="1" ht="15.6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</row>
    <row r="386" spans="1:28" s="90" customFormat="1" ht="15.6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</row>
    <row r="387" spans="1:28" s="90" customFormat="1" ht="15.6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</row>
    <row r="388" spans="1:28" s="90" customFormat="1" ht="15.6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</row>
    <row r="389" spans="1:28" s="90" customFormat="1" ht="15.6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</row>
    <row r="390" spans="1:28" s="90" customFormat="1" ht="15.6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</row>
    <row r="391" spans="1:28" s="90" customFormat="1" ht="15.6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</row>
    <row r="392" spans="1:28" s="90" customFormat="1" ht="15.6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</row>
    <row r="393" spans="1:28" s="90" customFormat="1" ht="15.6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</row>
    <row r="394" spans="1:28" s="90" customFormat="1" ht="15.6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</row>
    <row r="395" spans="1:28" s="90" customFormat="1" ht="15.6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</row>
    <row r="396" spans="1:28" s="90" customFormat="1" ht="15.6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</row>
    <row r="397" spans="1:28" s="90" customFormat="1" ht="15.6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</row>
    <row r="398" spans="1:28" s="90" customFormat="1" ht="15.6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</row>
    <row r="399" spans="1:28" s="90" customFormat="1" ht="15.6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</row>
    <row r="400" spans="1:28" s="90" customFormat="1" ht="15.6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</row>
    <row r="401" spans="1:28" s="90" customFormat="1" ht="15.6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</row>
    <row r="402" spans="1:28" s="90" customFormat="1" ht="15.6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</row>
    <row r="403" spans="1:28" s="90" customFormat="1" ht="15.6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</row>
    <row r="404" spans="1:28" s="90" customFormat="1" ht="15.6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</row>
    <row r="405" spans="1:28" s="90" customFormat="1" ht="15.6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</row>
    <row r="406" spans="1:28" s="90" customFormat="1" ht="15.6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</row>
    <row r="407" spans="1:28" s="90" customFormat="1" ht="15.6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</row>
    <row r="408" spans="1:28" s="90" customFormat="1" ht="15.6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</row>
    <row r="409" spans="1:28" s="90" customFormat="1" ht="15.6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</row>
    <row r="410" spans="1:28" s="90" customFormat="1" ht="15.6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</row>
    <row r="411" spans="1:28" s="90" customFormat="1" ht="15.6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</row>
    <row r="412" spans="1:28" s="90" customFormat="1" ht="15.6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</row>
    <row r="413" spans="1:28" s="90" customFormat="1" ht="15.6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</row>
    <row r="414" spans="1:28" s="90" customFormat="1" ht="15.6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</row>
    <row r="415" spans="1:28" s="90" customFormat="1" ht="15.6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</row>
    <row r="416" spans="1:28" s="90" customFormat="1" ht="15.6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</row>
    <row r="417" spans="1:28" s="90" customFormat="1" ht="15.6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</row>
    <row r="418" spans="1:28" s="90" customFormat="1" ht="15.6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</row>
    <row r="419" spans="1:28" s="90" customFormat="1" ht="15.6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</row>
    <row r="420" spans="1:28" s="90" customFormat="1" ht="15.6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</row>
    <row r="421" spans="1:28" s="90" customFormat="1" ht="15.6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</row>
    <row r="422" spans="1:28" s="90" customFormat="1" ht="15.6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</row>
    <row r="423" spans="1:28" s="90" customFormat="1" ht="15.6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</row>
    <row r="424" spans="1:28" s="90" customFormat="1" ht="15.6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</row>
    <row r="425" spans="1:28" s="90" customFormat="1" ht="15.6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</row>
    <row r="426" spans="1:28" s="90" customFormat="1" ht="15.6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</row>
    <row r="427" spans="1:28" s="90" customFormat="1" ht="15.6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</row>
    <row r="428" spans="1:28" s="90" customFormat="1" ht="15.6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</row>
    <row r="429" spans="1:28" s="90" customFormat="1" ht="15.6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</row>
    <row r="430" spans="1:28" s="90" customFormat="1" ht="15.6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</row>
    <row r="431" spans="1:28" s="90" customFormat="1" ht="15.6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</row>
    <row r="432" spans="1:28" s="90" customFormat="1" ht="15.6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</row>
    <row r="433" spans="1:28" s="90" customFormat="1" ht="15.6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</row>
    <row r="434" spans="1:28" s="90" customFormat="1" ht="15.6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</row>
    <row r="435" spans="1:28" s="90" customFormat="1" ht="15.6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</row>
    <row r="436" spans="1:28" s="90" customFormat="1" ht="15.6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</row>
    <row r="437" spans="1:28" s="90" customFormat="1" ht="15.6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</row>
    <row r="438" spans="1:28" s="90" customFormat="1" ht="15.6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</row>
    <row r="439" spans="1:28" s="90" customFormat="1" ht="15.6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</row>
    <row r="440" spans="1:28" s="90" customFormat="1" ht="15.6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</row>
    <row r="441" spans="1:28" s="90" customFormat="1" ht="15.6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</row>
    <row r="442" spans="1:28" s="90" customFormat="1" ht="15.6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</row>
    <row r="443" spans="1:28" s="90" customFormat="1" ht="15.6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</row>
    <row r="444" spans="1:28" s="90" customFormat="1" ht="15.6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</row>
    <row r="445" spans="1:28" s="90" customFormat="1" ht="15.6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</row>
    <row r="446" spans="1:28" s="90" customFormat="1" ht="15.6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</row>
    <row r="447" spans="1:28" s="90" customFormat="1" ht="15.6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</row>
    <row r="448" spans="1:28" s="90" customFormat="1" ht="15.6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</row>
    <row r="449" spans="1:28" s="90" customFormat="1" ht="15.6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</row>
    <row r="450" spans="1:28" s="90" customFormat="1" ht="15.6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</row>
    <row r="451" spans="1:28" s="90" customFormat="1" ht="15.6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</row>
    <row r="452" spans="1:28" s="90" customFormat="1" ht="15.6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</row>
    <row r="453" spans="1:28" s="90" customFormat="1" ht="15.6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</row>
    <row r="454" spans="1:28" s="90" customFormat="1" ht="15.6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</row>
    <row r="455" spans="1:28" s="90" customFormat="1" ht="15.6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</row>
    <row r="456" spans="1:28" s="90" customFormat="1" ht="15.6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</row>
    <row r="457" spans="1:28" s="90" customFormat="1" ht="15.6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</row>
    <row r="458" spans="1:28" s="90" customFormat="1" ht="15.6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</row>
    <row r="459" spans="1:28" s="90" customFormat="1" ht="15.6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</row>
    <row r="460" spans="1:28" s="90" customFormat="1" ht="15.6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</row>
    <row r="461" spans="1:28" s="90" customFormat="1" ht="15.6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</row>
    <row r="462" spans="1:28" s="90" customFormat="1" ht="15.6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</row>
    <row r="463" spans="1:28" s="90" customFormat="1" ht="15.6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</row>
    <row r="464" spans="1:28" s="90" customFormat="1" ht="15.6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</row>
    <row r="465" spans="1:28" s="90" customFormat="1" ht="15.6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</row>
    <row r="466" spans="1:28" s="90" customFormat="1" ht="15.6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</row>
    <row r="467" spans="1:28" s="90" customFormat="1" ht="15.6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</row>
    <row r="468" spans="1:28" s="90" customFormat="1" ht="15.6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</row>
    <row r="469" spans="1:28" s="90" customFormat="1" ht="15.6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</row>
    <row r="470" spans="1:28" s="90" customFormat="1" ht="15.6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</row>
    <row r="471" spans="1:28" s="90" customFormat="1" ht="15.6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</row>
    <row r="472" spans="1:28" s="90" customFormat="1" ht="15.6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</row>
    <row r="473" spans="1:28" s="90" customFormat="1" ht="15.6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</row>
    <row r="474" spans="1:28" s="90" customFormat="1" ht="15.6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</row>
    <row r="475" spans="1:28" s="90" customFormat="1" ht="15.6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</row>
    <row r="476" spans="1:28" s="90" customFormat="1" ht="15.6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</row>
    <row r="477" spans="1:28" s="90" customFormat="1" ht="15.6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</row>
    <row r="478" spans="1:28" s="90" customFormat="1" ht="15.6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</row>
    <row r="479" spans="1:28" s="90" customFormat="1" ht="15.6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</row>
    <row r="480" spans="1:28" s="90" customFormat="1" ht="15.6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</row>
    <row r="481" spans="1:28" s="90" customFormat="1" ht="15.6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</row>
    <row r="482" spans="1:28" s="90" customFormat="1" ht="15.6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</row>
    <row r="483" spans="1:28" s="90" customFormat="1" ht="15.6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</row>
    <row r="484" spans="1:28" s="90" customFormat="1" ht="15.6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</row>
    <row r="485" spans="1:28" s="90" customFormat="1" ht="15.6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</row>
    <row r="486" spans="1:28" s="90" customFormat="1" ht="15.6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</row>
    <row r="487" spans="1:28" s="90" customFormat="1" ht="15.6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</row>
    <row r="488" spans="1:28" s="90" customFormat="1" ht="15.6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</row>
    <row r="489" spans="1:28" s="90" customFormat="1" ht="15.6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</row>
    <row r="490" spans="1:28" s="90" customFormat="1" ht="15.6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</row>
    <row r="491" spans="1:28" s="90" customFormat="1" ht="15.6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</row>
    <row r="492" spans="1:28" s="90" customFormat="1" ht="15.6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</row>
    <row r="493" spans="1:28" s="90" customFormat="1" ht="15.6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</row>
    <row r="494" spans="1:28" s="90" customFormat="1" ht="15.6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</row>
    <row r="495" spans="1:28" s="90" customFormat="1" ht="15.6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</row>
    <row r="496" spans="1:28" s="90" customFormat="1" ht="15.6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</row>
    <row r="497" spans="1:28" s="90" customFormat="1" ht="15.6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</row>
    <row r="498" spans="1:28" s="90" customFormat="1" ht="15.6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</row>
    <row r="499" spans="1:28" s="90" customFormat="1" ht="15.6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</row>
    <row r="500" spans="1:28" s="90" customFormat="1" ht="15.6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</row>
    <row r="501" spans="1:28" s="90" customFormat="1" ht="15.6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</row>
    <row r="502" spans="1:28" s="90" customFormat="1" ht="15.6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</row>
    <row r="503" spans="1:28" s="90" customFormat="1" ht="15.6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</row>
    <row r="504" spans="1:28" s="90" customFormat="1" ht="15.6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</row>
    <row r="505" spans="1:28" s="90" customFormat="1" ht="15.6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</row>
    <row r="506" spans="1:28" s="90" customFormat="1" ht="15.6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</row>
    <row r="507" spans="1:28" s="90" customFormat="1" ht="15.6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</row>
    <row r="508" spans="1:28" s="90" customFormat="1" ht="15.6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</row>
    <row r="509" spans="1:28" s="90" customFormat="1" ht="15.6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</row>
    <row r="510" spans="1:28" s="90" customFormat="1" ht="15.6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</row>
    <row r="511" spans="1:28" s="90" customFormat="1" ht="15.6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</row>
    <row r="512" spans="1:28" s="90" customFormat="1" ht="15.6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</row>
    <row r="513" spans="1:28" s="90" customFormat="1" ht="15.6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</row>
    <row r="514" spans="1:28" s="90" customFormat="1" ht="15.6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</row>
    <row r="515" spans="1:28" s="90" customFormat="1" ht="15.6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</row>
    <row r="516" spans="1:28" s="90" customFormat="1" ht="15.6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</row>
    <row r="517" spans="1:28" s="90" customFormat="1" ht="15.6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</row>
    <row r="518" spans="1:28" s="90" customFormat="1" ht="15.6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</row>
    <row r="519" spans="1:28" s="90" customFormat="1" ht="15.6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</row>
    <row r="520" spans="1:28" s="90" customFormat="1" ht="15.6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</row>
    <row r="521" spans="1:28" s="90" customFormat="1" ht="15.6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</row>
    <row r="522" spans="1:28" s="90" customFormat="1" ht="15.6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</row>
    <row r="523" spans="1:28" s="90" customFormat="1" ht="15.6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</row>
    <row r="524" spans="1:28" s="90" customFormat="1" ht="15.6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</row>
    <row r="525" spans="1:28" s="90" customFormat="1" ht="15.6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</row>
    <row r="526" spans="1:28" s="90" customFormat="1" ht="15.6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</row>
    <row r="527" spans="1:28" s="90" customFormat="1" ht="15.6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</row>
    <row r="528" spans="1:28" s="90" customFormat="1" ht="15.6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</row>
    <row r="529" spans="1:28" s="90" customFormat="1" ht="15.6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</row>
    <row r="530" spans="1:28" s="90" customFormat="1" ht="15.6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</row>
    <row r="531" spans="1:28" s="90" customFormat="1" ht="15.6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</row>
    <row r="532" spans="1:28" s="90" customFormat="1" ht="15.6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</row>
    <row r="533" spans="1:28" s="90" customFormat="1" ht="15.6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</row>
    <row r="534" spans="1:28" s="90" customFormat="1" ht="15.6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</row>
    <row r="535" spans="1:28" s="90" customFormat="1" ht="15.6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</row>
    <row r="536" spans="1:28" s="90" customFormat="1" ht="15.6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</row>
    <row r="537" spans="1:28" s="90" customFormat="1" ht="15.6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</row>
    <row r="538" spans="1:28" s="90" customFormat="1" ht="15.6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</row>
    <row r="539" spans="1:28" s="90" customFormat="1" ht="15.6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</row>
    <row r="540" spans="1:28" s="90" customFormat="1" ht="15.6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</row>
    <row r="541" spans="1:28" s="90" customFormat="1" ht="15.6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</row>
    <row r="542" spans="1:28" s="90" customFormat="1" ht="15.6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</row>
    <row r="543" spans="1:28" s="90" customFormat="1" ht="15.6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</row>
    <row r="544" spans="1:28" s="90" customFormat="1" ht="15.6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</row>
    <row r="545" spans="1:28" s="90" customFormat="1" ht="15.6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</row>
    <row r="546" spans="1:28" s="90" customFormat="1" ht="15.6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</row>
    <row r="547" spans="1:28" s="90" customFormat="1" ht="15.6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</row>
    <row r="548" spans="1:28" s="90" customFormat="1" ht="15.6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</row>
    <row r="549" spans="1:28" s="90" customFormat="1" ht="15.6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</row>
    <row r="550" spans="1:28" s="90" customFormat="1" ht="15.6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</row>
    <row r="551" spans="1:28" s="90" customFormat="1" ht="15.6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</row>
    <row r="552" spans="1:28" s="90" customFormat="1" ht="15.6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</row>
    <row r="553" spans="1:28" s="90" customFormat="1" ht="15.6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</row>
    <row r="554" spans="1:28" s="90" customFormat="1" ht="15.6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</row>
    <row r="555" spans="1:28" s="90" customFormat="1" ht="15.6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</row>
    <row r="556" spans="1:28" s="90" customFormat="1" ht="15.6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</row>
    <row r="557" spans="1:28" s="90" customFormat="1" ht="15.6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</row>
    <row r="558" spans="1:28" s="90" customFormat="1" ht="15.6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</row>
    <row r="559" spans="1:28" s="90" customFormat="1" ht="15.6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</row>
    <row r="560" spans="1:28" s="90" customFormat="1" ht="15.6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</row>
    <row r="561" spans="1:28" s="90" customFormat="1" ht="15.6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</row>
    <row r="562" spans="1:28" s="90" customFormat="1" ht="15.6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</row>
    <row r="563" spans="1:28" s="90" customFormat="1" ht="15.6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</row>
    <row r="564" spans="1:28" s="90" customFormat="1" ht="15.6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</row>
    <row r="565" spans="1:28" s="90" customFormat="1" ht="15.6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</row>
    <row r="566" spans="1:28" s="90" customFormat="1" ht="15.6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</row>
    <row r="567" spans="1:28" s="90" customFormat="1" ht="15.6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</row>
    <row r="568" spans="1:28" s="90" customFormat="1" ht="15.6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</row>
    <row r="569" spans="1:28" s="90" customFormat="1" ht="15.6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</row>
    <row r="570" spans="1:28" s="90" customFormat="1" ht="15.6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</row>
    <row r="571" spans="1:28" s="90" customFormat="1" ht="15.6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</row>
    <row r="572" spans="1:28" s="90" customFormat="1" ht="15.6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</row>
    <row r="573" spans="1:28" s="90" customFormat="1" ht="15.6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</row>
    <row r="574" spans="1:28" s="90" customFormat="1" ht="15.6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</row>
    <row r="575" spans="1:28" s="90" customFormat="1" ht="15.6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</row>
    <row r="576" spans="1:28" s="90" customFormat="1" ht="15.6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</row>
    <row r="577" spans="1:28" s="90" customFormat="1" ht="15.6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</row>
    <row r="578" spans="1:28" s="90" customFormat="1" ht="15.6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</row>
    <row r="579" spans="1:28" s="90" customFormat="1" ht="15.6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</row>
    <row r="580" spans="1:28" s="90" customFormat="1" ht="15.6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</row>
    <row r="581" spans="1:28" s="90" customFormat="1" ht="15.6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</row>
    <row r="582" spans="1:28" s="90" customFormat="1" ht="15.6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</row>
    <row r="583" spans="1:28" s="90" customFormat="1" ht="15.6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</row>
    <row r="584" spans="1:28" s="90" customFormat="1" ht="15.6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</row>
    <row r="585" spans="1:28" s="90" customFormat="1" ht="15.6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</row>
    <row r="586" spans="1:28" s="90" customFormat="1" ht="15.6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</row>
    <row r="587" spans="1:28" s="90" customFormat="1" ht="15.6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</row>
    <row r="588" spans="1:28" s="90" customFormat="1" ht="15.6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</row>
    <row r="589" spans="1:28" s="90" customFormat="1" ht="15.6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</row>
    <row r="590" spans="1:28" s="90" customFormat="1" ht="15.6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</row>
    <row r="591" spans="1:28" s="90" customFormat="1" ht="15.6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</row>
    <row r="592" spans="1:28" s="90" customFormat="1" ht="15.6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</row>
    <row r="593" spans="1:28" s="90" customFormat="1" ht="15.6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</row>
    <row r="594" spans="1:28" s="90" customFormat="1" ht="15.6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</row>
    <row r="595" spans="1:28" s="90" customFormat="1" ht="15.6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</row>
    <row r="596" spans="1:28" s="90" customFormat="1" ht="15.6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</row>
    <row r="597" spans="1:28" s="90" customFormat="1" ht="15.6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</row>
    <row r="598" spans="1:28" s="90" customFormat="1" ht="15.6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</row>
    <row r="599" spans="1:28" s="90" customFormat="1" ht="15.6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</row>
    <row r="600" spans="1:28" s="90" customFormat="1" ht="15.6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</row>
    <row r="601" spans="1:28" s="90" customFormat="1" ht="15.6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</row>
    <row r="602" spans="1:28" s="90" customFormat="1" ht="15.6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</row>
    <row r="603" spans="1:28" s="90" customFormat="1" ht="15.6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</row>
    <row r="604" spans="1:28" s="90" customFormat="1" ht="15.6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</row>
    <row r="605" spans="1:28" s="90" customFormat="1" ht="15.6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</row>
    <row r="606" spans="1:28" s="90" customFormat="1" ht="15.6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</row>
    <row r="607" spans="1:28" s="90" customFormat="1" ht="15.6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</row>
    <row r="608" spans="1:28" s="90" customFormat="1" ht="15.6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</row>
    <row r="609" spans="1:28" s="90" customFormat="1" ht="15.6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</row>
    <row r="610" spans="1:28" s="90" customFormat="1" ht="15.6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</row>
    <row r="611" spans="1:28" s="90" customFormat="1" ht="15.6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</row>
    <row r="612" spans="1:28" s="90" customFormat="1" ht="15.6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</row>
    <row r="613" spans="1:28" s="90" customFormat="1" ht="15.6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</row>
    <row r="614" spans="1:28" s="90" customFormat="1" ht="15.6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</row>
    <row r="615" spans="1:28" s="90" customFormat="1" ht="15.6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</row>
    <row r="616" spans="1:28" s="90" customFormat="1" ht="15.6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</row>
    <row r="617" spans="1:28" s="90" customFormat="1" ht="15.6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</row>
    <row r="618" spans="1:28" s="90" customFormat="1" ht="15.6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</row>
    <row r="619" spans="1:28" s="90" customFormat="1" ht="15.6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</row>
    <row r="620" spans="1:28" s="90" customFormat="1" ht="15.6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</row>
    <row r="621" spans="1:28" s="90" customFormat="1" ht="15.6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</row>
    <row r="622" spans="1:28" s="90" customFormat="1" ht="15.6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</row>
    <row r="623" spans="1:28" s="90" customFormat="1" ht="15.6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</row>
    <row r="624" spans="1:28" s="90" customFormat="1" ht="15.6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</row>
    <row r="625" spans="1:28" s="90" customFormat="1" ht="15.6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</row>
    <row r="626" spans="1:28" s="90" customFormat="1" ht="15.6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</row>
    <row r="627" spans="1:28" s="90" customFormat="1" ht="15.6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</row>
    <row r="628" spans="1:28" s="90" customFormat="1" ht="15.6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</row>
    <row r="629" spans="1:28" s="90" customFormat="1" ht="15.6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</row>
    <row r="630" spans="1:28" s="90" customFormat="1" ht="15.6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</row>
    <row r="631" spans="1:28" s="90" customFormat="1" ht="15.6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</row>
    <row r="632" spans="1:28" s="90" customFormat="1" ht="15.6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</row>
    <row r="633" spans="1:28" s="90" customFormat="1" ht="15.6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</row>
    <row r="634" spans="1:28" s="90" customFormat="1" ht="15.6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</row>
    <row r="635" spans="1:28" s="90" customFormat="1" ht="15.6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</row>
    <row r="636" spans="1:28" s="90" customFormat="1" ht="15.6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</row>
    <row r="637" spans="1:28" s="90" customFormat="1" ht="15.6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</row>
    <row r="638" spans="1:28" s="90" customFormat="1" ht="15.6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</row>
    <row r="639" spans="1:28" s="90" customFormat="1" ht="15.6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</row>
    <row r="640" spans="1:28" s="90" customFormat="1" ht="15.6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</row>
    <row r="641" spans="1:28" s="90" customFormat="1" ht="15.6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</row>
    <row r="642" spans="1:28" s="90" customFormat="1" ht="15.6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</row>
    <row r="643" spans="1:28" s="90" customFormat="1" ht="15.6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</row>
    <row r="644" spans="1:28" s="90" customFormat="1" ht="15.6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</row>
    <row r="645" spans="1:28" s="90" customFormat="1" ht="15.6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</row>
    <row r="646" spans="1:28" s="90" customFormat="1" ht="15.6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</row>
    <row r="647" spans="1:28" s="90" customFormat="1" ht="15.6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</row>
    <row r="648" spans="1:28" s="90" customFormat="1" ht="15.6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</row>
    <row r="649" spans="1:28" s="90" customFormat="1" ht="15.6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</row>
    <row r="650" spans="1:28" s="90" customFormat="1" ht="15.6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</row>
    <row r="651" spans="1:28" s="90" customFormat="1" ht="15.6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</row>
    <row r="652" spans="1:28" s="90" customFormat="1" ht="15.6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</row>
    <row r="653" spans="1:28" s="90" customFormat="1" ht="15.6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</row>
    <row r="654" spans="1:28" s="90" customFormat="1" ht="15.6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</row>
    <row r="655" spans="1:28" s="90" customFormat="1" ht="15.6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</row>
    <row r="656" spans="1:28" s="90" customFormat="1" ht="15.6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</row>
    <row r="657" spans="1:28" s="90" customFormat="1" ht="15.6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</row>
    <row r="658" spans="1:28" s="90" customFormat="1" ht="15.6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</row>
    <row r="659" spans="1:28" s="90" customFormat="1" ht="15.6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</row>
    <row r="660" spans="1:28" s="90" customFormat="1" ht="15.6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</row>
    <row r="661" spans="1:28" s="90" customFormat="1" ht="15.6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</row>
    <row r="662" spans="1:28" s="90" customFormat="1" ht="15.6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</row>
    <row r="663" spans="1:28" s="90" customFormat="1" ht="15.6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</row>
    <row r="664" spans="1:28" s="90" customFormat="1" ht="15.6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</row>
    <row r="665" spans="1:28" s="90" customFormat="1" ht="15.6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</row>
    <row r="666" spans="1:28" s="90" customFormat="1" ht="15.6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</row>
    <row r="667" spans="1:28" s="90" customFormat="1" ht="15.6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</row>
    <row r="668" spans="1:28" s="90" customFormat="1" ht="15.6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</row>
    <row r="669" spans="1:28" s="90" customFormat="1" ht="15.6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</row>
    <row r="670" spans="1:28" s="90" customFormat="1" ht="15.6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</row>
    <row r="671" spans="1:28" s="90" customFormat="1" ht="15.6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</row>
    <row r="672" spans="1:28" s="90" customFormat="1" ht="15.6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</row>
    <row r="673" spans="1:28" s="90" customFormat="1" ht="15.6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</row>
    <row r="674" spans="1:28" s="90" customFormat="1" ht="15.6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</row>
    <row r="675" spans="1:28" s="90" customFormat="1" ht="15.6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</row>
    <row r="676" spans="1:28" s="90" customFormat="1" ht="15.6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</row>
    <row r="677" spans="1:28" s="90" customFormat="1" ht="15.6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</row>
    <row r="678" spans="1:28" s="90" customFormat="1" ht="15.6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</row>
    <row r="679" spans="1:28" s="90" customFormat="1" ht="15.6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</row>
    <row r="680" spans="1:28" s="90" customFormat="1" ht="15.6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</row>
    <row r="681" spans="1:28" s="90" customFormat="1" ht="15.6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</row>
    <row r="682" spans="1:28" s="90" customFormat="1" ht="15.6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</row>
    <row r="683" spans="1:28" s="90" customFormat="1" ht="15.6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</row>
    <row r="684" spans="1:28" s="90" customFormat="1" ht="15.6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</row>
    <row r="685" spans="1:28" s="90" customFormat="1" ht="15.6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</row>
    <row r="686" spans="1:28" s="90" customFormat="1" ht="15.6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</row>
    <row r="687" spans="1:28" s="90" customFormat="1" ht="15.6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</row>
    <row r="688" spans="1:28" s="90" customFormat="1" ht="15.6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</row>
    <row r="689" spans="1:28" s="90" customFormat="1" ht="15.6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</row>
    <row r="690" spans="1:28" s="90" customFormat="1" ht="15.6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</row>
    <row r="691" spans="1:28" s="90" customFormat="1" ht="15.6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</row>
    <row r="692" spans="1:28" s="90" customFormat="1" ht="15.6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</row>
    <row r="693" spans="1:28" s="90" customFormat="1" ht="15.6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</row>
    <row r="694" spans="1:28" s="90" customFormat="1" ht="15.6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</row>
    <row r="695" spans="1:28" s="90" customFormat="1" ht="15.6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</row>
    <row r="696" spans="1:28" s="90" customFormat="1" ht="15.6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</row>
    <row r="697" spans="1:28" s="90" customFormat="1" ht="15.6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</row>
    <row r="698" spans="1:28" s="90" customFormat="1" ht="15.6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</row>
    <row r="699" spans="1:28" s="90" customFormat="1" ht="15.6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</row>
    <row r="700" spans="1:28" s="90" customFormat="1" ht="15.6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</row>
    <row r="701" spans="1:28" s="90" customFormat="1" ht="15.6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</row>
    <row r="702" spans="1:28" s="90" customFormat="1" ht="15.6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</row>
    <row r="703" spans="1:28" s="90" customFormat="1" ht="15.6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</row>
    <row r="704" spans="1:28" s="90" customFormat="1" ht="15.6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</row>
    <row r="705" spans="1:28" s="90" customFormat="1" ht="15.6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</row>
    <row r="706" spans="1:28" s="90" customFormat="1" ht="15.6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</row>
    <row r="707" spans="1:28" s="90" customFormat="1" ht="15.6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</row>
    <row r="708" spans="1:28" s="90" customFormat="1" ht="15.6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</row>
    <row r="709" spans="1:28" s="90" customFormat="1" ht="15.6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</row>
    <row r="710" spans="1:28" s="90" customFormat="1" ht="15.6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</row>
    <row r="711" spans="1:28" s="90" customFormat="1" ht="15.6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</row>
    <row r="712" spans="1:28" s="90" customFormat="1" ht="15.6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</row>
    <row r="713" spans="1:28" s="90" customFormat="1" ht="15.6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</row>
    <row r="714" spans="1:28" s="90" customFormat="1" ht="15.6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</row>
    <row r="715" spans="1:28" s="90" customFormat="1" ht="15.6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</row>
    <row r="716" spans="1:28" s="90" customFormat="1" ht="15.6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</row>
    <row r="717" spans="1:28" s="90" customFormat="1" ht="15.6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</row>
    <row r="718" spans="1:28" s="90" customFormat="1" ht="15.6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</row>
    <row r="719" spans="1:28" s="90" customFormat="1" ht="15.6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</row>
    <row r="720" spans="1:28" s="90" customFormat="1" ht="15.6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</row>
    <row r="721" spans="1:28" s="90" customFormat="1" ht="15.6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</row>
    <row r="722" spans="1:28" s="90" customFormat="1" ht="15.6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</row>
    <row r="723" spans="1:28" s="90" customFormat="1" ht="15.6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</row>
    <row r="724" spans="1:28" s="90" customFormat="1" ht="15.6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</row>
    <row r="725" spans="1:28" s="90" customFormat="1" ht="15.6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</row>
    <row r="726" spans="1:28" s="90" customFormat="1" ht="15.6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</row>
    <row r="727" spans="1:28" s="90" customFormat="1" ht="15.6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</row>
    <row r="728" spans="1:28" s="90" customFormat="1" ht="15.6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</row>
    <row r="729" spans="1:28" s="90" customFormat="1" ht="15.6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</row>
    <row r="730" spans="1:28" s="90" customFormat="1" ht="15.6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</row>
    <row r="731" spans="1:28" s="90" customFormat="1" ht="15.6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</row>
    <row r="732" spans="1:28" s="90" customFormat="1" ht="15.6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</row>
    <row r="733" spans="1:28" s="90" customFormat="1" ht="15.6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</row>
    <row r="734" spans="1:28" s="90" customFormat="1" ht="15.6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</row>
    <row r="735" spans="1:28" s="90" customFormat="1" ht="15.6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</row>
    <row r="736" spans="1:28" s="90" customFormat="1" ht="15.6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</row>
    <row r="737" spans="1:28" s="90" customFormat="1" ht="15.6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</row>
    <row r="738" spans="1:28" s="90" customFormat="1" ht="15.6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</row>
    <row r="739" spans="1:28" s="90" customFormat="1" ht="15.6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</row>
    <row r="740" spans="1:28" s="90" customFormat="1" ht="15.6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</row>
    <row r="741" spans="1:28" s="90" customFormat="1" ht="15.6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</row>
    <row r="742" spans="1:28" s="90" customFormat="1" ht="15.6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</row>
    <row r="743" spans="1:28" s="90" customFormat="1" ht="15.6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</row>
    <row r="744" spans="1:28" s="90" customFormat="1" ht="15.6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</row>
    <row r="745" spans="1:28" s="90" customFormat="1" ht="15.6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</row>
    <row r="746" spans="1:28" s="90" customFormat="1" ht="15.6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</row>
    <row r="747" spans="1:28" s="90" customFormat="1" ht="15.6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</row>
    <row r="748" spans="1:28" s="90" customFormat="1" ht="15.6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</row>
    <row r="749" spans="1:28" s="90" customFormat="1" ht="15.6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</row>
    <row r="750" spans="1:28" s="90" customFormat="1" ht="15.6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</row>
    <row r="751" spans="1:28" s="90" customFormat="1" ht="15.6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</row>
    <row r="752" spans="1:28" s="90" customFormat="1" ht="15.6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</row>
    <row r="753" spans="1:28" s="90" customFormat="1" ht="15.6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</row>
    <row r="754" spans="1:28" s="90" customFormat="1" ht="15.6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</row>
    <row r="755" spans="1:28" s="90" customFormat="1" ht="15.6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</row>
    <row r="756" spans="1:28" s="90" customFormat="1" ht="15.6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</row>
    <row r="757" spans="1:28" s="90" customFormat="1" ht="15.6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</row>
    <row r="758" spans="1:28" s="90" customFormat="1" ht="15.6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</row>
    <row r="759" spans="1:28" s="90" customFormat="1" ht="15.6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</row>
    <row r="760" spans="1:28" s="90" customFormat="1" ht="15.6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</row>
    <row r="761" spans="1:28" s="90" customFormat="1" ht="15.6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</row>
    <row r="762" spans="1:28" s="90" customFormat="1" ht="15.6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</row>
    <row r="763" spans="1:28" s="90" customFormat="1" ht="15.6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</row>
    <row r="764" spans="1:28" s="90" customFormat="1" ht="15.6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</row>
    <row r="765" spans="1:28" s="90" customFormat="1" ht="15.6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</row>
    <row r="766" spans="1:28" s="90" customFormat="1" ht="15.6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</row>
    <row r="767" spans="1:28" s="90" customFormat="1" ht="15.6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</row>
    <row r="768" spans="1:28" s="90" customFormat="1" ht="15.6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</row>
    <row r="769" spans="1:28" s="90" customFormat="1" ht="15.6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</row>
    <row r="770" spans="1:28" s="90" customFormat="1" ht="15.6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</row>
    <row r="771" spans="1:28" s="90" customFormat="1" ht="15.6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</row>
    <row r="772" spans="1:28" s="90" customFormat="1" ht="15.6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</row>
    <row r="773" spans="1:28" s="90" customFormat="1" ht="15.6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</row>
    <row r="774" spans="1:28" s="90" customFormat="1" ht="15.6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</row>
    <row r="775" spans="1:28" s="90" customFormat="1" ht="15.6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</row>
    <row r="776" spans="1:28" s="90" customFormat="1" ht="15.6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</row>
    <row r="777" spans="1:28" s="90" customFormat="1" ht="15.6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</row>
    <row r="778" spans="1:28" s="90" customFormat="1" ht="15.6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</row>
    <row r="779" spans="1:28" s="90" customFormat="1" ht="15.6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</row>
    <row r="780" spans="1:28" s="90" customFormat="1" ht="15.6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</row>
    <row r="781" spans="1:28" s="90" customFormat="1" ht="15.6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</row>
    <row r="782" spans="1:28" s="90" customFormat="1" ht="15.6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</row>
    <row r="783" spans="1:28" s="90" customFormat="1" ht="15.6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</row>
    <row r="784" spans="1:28" s="90" customFormat="1" ht="15.6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</row>
    <row r="785" spans="1:28" s="90" customFormat="1" ht="15.6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</row>
    <row r="786" spans="1:28" s="90" customFormat="1" ht="15.6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</row>
    <row r="787" spans="1:28" s="90" customFormat="1" ht="15.6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</row>
    <row r="788" spans="1:28" s="90" customFormat="1" ht="15.6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</row>
    <row r="789" spans="1:28" s="90" customFormat="1" ht="15.6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</row>
    <row r="790" spans="1:28" s="90" customFormat="1" ht="15.6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</row>
    <row r="791" spans="1:28" s="90" customFormat="1" ht="15.6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</row>
    <row r="792" spans="1:28" s="90" customFormat="1" ht="15.6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</row>
    <row r="793" spans="1:28" s="90" customFormat="1" ht="15.6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</row>
    <row r="794" spans="1:28" s="90" customFormat="1" ht="15.6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</row>
    <row r="795" spans="1:28" s="90" customFormat="1" ht="15.6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</row>
    <row r="796" spans="1:28" s="90" customFormat="1" ht="15.6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</row>
    <row r="797" spans="1:28" s="90" customFormat="1" ht="15.6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</row>
    <row r="798" spans="1:28" s="90" customFormat="1" ht="15.6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</row>
    <row r="799" spans="1:28" s="90" customFormat="1" ht="15.6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</row>
    <row r="800" spans="1:28" s="90" customFormat="1" ht="15.6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</row>
    <row r="801" spans="1:28" s="90" customFormat="1" ht="15.6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</row>
    <row r="802" spans="1:28" s="90" customFormat="1" ht="15.6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</row>
    <row r="803" spans="1:28" s="90" customFormat="1" ht="15.6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</row>
    <row r="804" spans="1:28" s="90" customFormat="1" ht="15.6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</row>
    <row r="805" spans="1:28" s="90" customFormat="1" ht="15.6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</row>
    <row r="806" spans="1:28" s="90" customFormat="1" ht="15.6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</row>
    <row r="807" spans="1:28" s="90" customFormat="1" ht="15.6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</row>
    <row r="808" spans="1:28" s="90" customFormat="1" ht="15.6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</row>
    <row r="809" spans="1:28" s="90" customFormat="1" ht="15.6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</row>
    <row r="810" spans="1:28" s="90" customFormat="1" ht="15.6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</row>
    <row r="811" spans="1:28" s="90" customFormat="1" ht="15.6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</row>
    <row r="812" spans="1:28" s="90" customFormat="1" ht="15.6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</row>
    <row r="813" spans="1:28" s="90" customFormat="1" ht="15.6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</row>
    <row r="814" spans="1:28" s="90" customFormat="1" ht="15.6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</row>
    <row r="815" spans="1:28" s="90" customFormat="1" ht="15.6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</row>
    <row r="816" spans="1:28" s="90" customFormat="1" ht="15.6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</row>
    <row r="817" spans="1:28" s="90" customFormat="1" ht="15.6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</row>
    <row r="818" spans="1:28" s="90" customFormat="1" ht="15.6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</row>
    <row r="819" spans="1:28" s="90" customFormat="1" ht="15.6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</row>
    <row r="820" spans="1:28" s="90" customFormat="1" ht="15.6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</row>
    <row r="821" spans="1:28" s="90" customFormat="1" ht="15.6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</row>
    <row r="822" spans="1:28" s="90" customFormat="1" ht="15.6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</row>
    <row r="823" spans="1:28" s="90" customFormat="1" ht="15.6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</row>
    <row r="824" spans="1:28" s="90" customFormat="1" ht="15.6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</row>
    <row r="825" spans="1:28" s="90" customFormat="1" ht="15.6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</row>
    <row r="826" spans="1:28" s="90" customFormat="1" ht="15.6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</row>
    <row r="827" spans="1:28" s="90" customFormat="1" ht="15.6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</row>
    <row r="828" spans="1:28" s="90" customFormat="1" ht="15.6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</row>
    <row r="829" spans="1:28" s="90" customFormat="1" ht="15.6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</row>
    <row r="830" spans="1:28" s="90" customFormat="1" ht="15.6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</row>
    <row r="831" spans="1:28" s="90" customFormat="1" ht="15.6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</row>
    <row r="832" spans="1:28" s="90" customFormat="1" ht="15.6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</row>
    <row r="833" spans="1:28" s="90" customFormat="1" ht="15.6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</row>
    <row r="834" spans="1:28" s="90" customFormat="1" ht="15.6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</row>
    <row r="835" spans="1:28" s="90" customFormat="1" ht="15.6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</row>
    <row r="836" spans="1:28" s="90" customFormat="1" ht="15.6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</row>
    <row r="837" spans="1:28" s="90" customFormat="1" ht="15.6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</row>
    <row r="838" spans="1:28" s="90" customFormat="1" ht="15.6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</row>
    <row r="839" spans="1:28" s="90" customFormat="1" ht="15.6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</row>
    <row r="840" spans="1:28" s="90" customFormat="1" ht="15.6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</row>
    <row r="841" spans="1:28" s="90" customFormat="1" ht="15.6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</row>
    <row r="842" spans="1:28" s="90" customFormat="1" ht="15.6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</row>
    <row r="843" spans="1:28" s="90" customFormat="1" ht="15.6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</row>
    <row r="844" spans="1:28" s="90" customFormat="1" ht="15.6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</row>
    <row r="845" spans="1:28" s="90" customFormat="1" ht="15.6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</row>
    <row r="846" spans="1:28" s="90" customFormat="1" ht="15.6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</row>
    <row r="847" spans="1:28" s="90" customFormat="1" ht="15.6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</row>
    <row r="848" spans="1:28" s="90" customFormat="1" ht="15.6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</row>
    <row r="849" spans="1:28" s="90" customFormat="1" ht="15.6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</row>
    <row r="850" spans="1:28" s="90" customFormat="1" ht="15.6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</row>
    <row r="851" spans="1:28" s="90" customFormat="1" ht="15.6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</row>
    <row r="852" spans="1:28" s="90" customFormat="1" ht="15.6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</row>
    <row r="853" spans="1:28" s="90" customFormat="1" ht="15.6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</row>
    <row r="854" spans="1:28" s="90" customFormat="1" ht="15.6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</row>
    <row r="855" spans="1:28" s="90" customFormat="1" ht="15.6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</row>
    <row r="856" spans="1:28" s="90" customFormat="1" ht="15.6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</row>
    <row r="857" spans="1:28" s="90" customFormat="1" ht="15.6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</row>
    <row r="858" spans="1:28" s="90" customFormat="1" ht="15.6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</row>
    <row r="859" spans="1:28" s="90" customFormat="1" ht="15.6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</row>
    <row r="860" spans="1:28" s="90" customFormat="1" ht="15.6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</row>
    <row r="861" spans="1:28" s="90" customFormat="1" ht="15.6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</row>
    <row r="862" spans="1:28" s="90" customFormat="1" ht="15.6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</row>
    <row r="863" spans="1:28" s="90" customFormat="1" ht="15.6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</row>
    <row r="864" spans="1:28" s="90" customFormat="1" ht="15.6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</row>
    <row r="865" spans="1:28" s="90" customFormat="1" ht="15.6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</row>
    <row r="866" spans="1:28" s="90" customFormat="1" ht="15.6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</row>
    <row r="867" spans="1:28" s="90" customFormat="1" ht="15.6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</row>
    <row r="868" spans="1:28" s="90" customFormat="1" ht="15.6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</row>
    <row r="869" spans="1:28" s="90" customFormat="1" ht="15.6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</row>
    <row r="870" spans="1:28" s="90" customFormat="1" ht="15.6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</row>
    <row r="871" spans="1:28" s="90" customFormat="1" ht="15.6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</row>
    <row r="872" spans="1:28" s="90" customFormat="1" ht="15.6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</row>
    <row r="873" spans="1:28" s="90" customFormat="1" ht="15.6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</row>
    <row r="874" spans="1:28" s="90" customFormat="1" ht="15.6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</row>
    <row r="875" spans="1:28" s="90" customFormat="1" ht="15.6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</row>
    <row r="876" spans="1:28" s="90" customFormat="1" ht="15.6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</row>
    <row r="877" spans="1:28" s="90" customFormat="1" ht="15.6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</row>
    <row r="878" spans="1:28" s="90" customFormat="1" ht="15.6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</row>
    <row r="879" spans="1:28" s="90" customFormat="1" ht="15.6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</row>
    <row r="880" spans="1:28" s="90" customFormat="1" ht="15.6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</row>
    <row r="881" spans="1:28" s="90" customFormat="1" ht="15.6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</row>
    <row r="882" spans="1:28" s="90" customFormat="1" ht="15.6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</row>
    <row r="883" spans="1:28" s="90" customFormat="1" ht="15.6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</row>
    <row r="884" spans="1:28" s="90" customFormat="1" ht="15.6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</row>
    <row r="885" spans="1:28" s="90" customFormat="1" ht="15.6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</row>
    <row r="886" spans="1:28" s="90" customFormat="1" ht="15.6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</row>
    <row r="887" spans="1:28" s="90" customFormat="1" ht="15.6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</row>
    <row r="888" spans="1:28" s="90" customFormat="1" ht="15.6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</row>
    <row r="889" spans="1:28" s="90" customFormat="1" ht="15.6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</row>
    <row r="890" spans="1:28" s="90" customFormat="1" ht="15.6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</row>
    <row r="891" spans="1:28" s="90" customFormat="1" ht="15.6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</row>
    <row r="892" spans="1:28" s="90" customFormat="1" ht="15.6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</row>
    <row r="893" spans="1:28" s="90" customFormat="1" ht="15.6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</row>
    <row r="894" spans="1:28" s="90" customFormat="1" ht="15.6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</row>
    <row r="895" spans="1:28" s="90" customFormat="1" ht="15.6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</row>
    <row r="896" spans="1:28" s="90" customFormat="1" ht="15.6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</row>
    <row r="897" spans="1:28" s="90" customFormat="1" ht="15.6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</row>
    <row r="898" spans="1:28" s="90" customFormat="1" ht="15.6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</row>
    <row r="899" spans="1:28" s="90" customFormat="1" ht="15.6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</row>
    <row r="900" spans="1:28" s="90" customFormat="1" ht="15.6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</row>
    <row r="901" spans="1:28" s="90" customFormat="1" ht="15.6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</row>
    <row r="902" spans="1:28" s="90" customFormat="1" ht="15.6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</row>
    <row r="903" spans="1:28" s="90" customFormat="1" ht="15.6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</row>
    <row r="904" spans="1:28" s="90" customFormat="1" ht="15.6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</row>
    <row r="905" spans="1:28" s="90" customFormat="1" ht="15.6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</row>
    <row r="906" spans="1:28" s="90" customFormat="1" ht="15.6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</row>
    <row r="907" spans="1:28" s="90" customFormat="1" ht="15.6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</row>
    <row r="908" spans="1:28" s="90" customFormat="1" ht="15.6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</row>
    <row r="909" spans="1:28" s="90" customFormat="1" ht="15.6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</row>
    <row r="910" spans="1:28" s="90" customFormat="1" ht="15.6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</row>
    <row r="911" spans="1:28" s="90" customFormat="1" ht="15.6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</row>
    <row r="912" spans="1:28" s="90" customFormat="1" ht="15.6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</row>
    <row r="913" spans="1:28" s="90" customFormat="1" ht="15.6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</row>
    <row r="914" spans="1:28" s="90" customFormat="1" ht="15.6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</row>
    <row r="915" spans="1:28" s="90" customFormat="1" ht="15.6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</row>
    <row r="916" spans="1:28" s="90" customFormat="1" ht="15.6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</row>
    <row r="917" spans="1:28" s="90" customFormat="1" ht="15.6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</row>
    <row r="918" spans="1:28" s="90" customFormat="1" ht="15.6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</row>
    <row r="919" spans="1:28" s="90" customFormat="1" ht="15.6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</row>
    <row r="920" spans="1:28" s="90" customFormat="1" ht="15.6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</row>
    <row r="921" spans="1:28" s="90" customFormat="1" ht="15.6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</row>
    <row r="922" spans="1:28" s="90" customFormat="1" ht="15.6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</row>
    <row r="923" spans="1:28" s="90" customFormat="1" ht="15.6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</row>
    <row r="924" spans="1:28" s="90" customFormat="1" ht="15.6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</row>
    <row r="925" spans="1:28" s="90" customFormat="1" ht="15.6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</row>
    <row r="926" spans="1:28" s="90" customFormat="1" ht="15.6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</row>
    <row r="927" spans="1:28" s="90" customFormat="1" ht="15.6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</row>
    <row r="928" spans="1:28" s="90" customFormat="1" ht="15.6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</row>
    <row r="929" spans="1:28" s="90" customFormat="1" ht="15.6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</row>
    <row r="930" spans="1:28" s="90" customFormat="1" ht="15.6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</row>
    <row r="931" spans="1:28" s="90" customFormat="1" ht="15.6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</row>
    <row r="932" spans="1:28" s="90" customFormat="1" ht="15.6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</row>
    <row r="933" spans="1:28" s="90" customFormat="1" ht="15.6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</row>
    <row r="934" spans="1:28" s="90" customFormat="1" ht="15.6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</row>
    <row r="935" spans="1:28" s="90" customFormat="1" ht="15.6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</row>
    <row r="936" spans="1:28" s="90" customFormat="1" ht="15.6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</row>
    <row r="937" spans="1:28" s="90" customFormat="1" ht="15.6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</row>
    <row r="938" spans="1:28" s="90" customFormat="1" ht="15.6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</row>
    <row r="939" spans="1:28" s="90" customFormat="1" ht="15.6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</row>
    <row r="940" spans="1:28" s="90" customFormat="1" ht="15.6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</row>
    <row r="941" spans="1:28" s="90" customFormat="1" ht="15.6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</row>
    <row r="942" spans="1:28" s="90" customFormat="1" ht="15.6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</row>
    <row r="943" spans="1:28" s="90" customFormat="1" ht="15.6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</row>
    <row r="944" spans="1:28" s="90" customFormat="1" ht="15.6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</row>
    <row r="945" spans="1:28" s="90" customFormat="1" ht="15.6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</row>
    <row r="946" spans="1:28" s="90" customFormat="1" ht="15.6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</row>
    <row r="947" spans="1:28" s="90" customFormat="1" ht="15.6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</row>
    <row r="948" spans="1:28" s="90" customFormat="1" ht="15.6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</row>
    <row r="949" spans="1:28" s="90" customFormat="1" ht="15.6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</row>
    <row r="950" spans="1:28" s="90" customFormat="1" ht="15.6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</row>
    <row r="951" spans="1:28" s="90" customFormat="1" ht="15.6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</row>
    <row r="952" spans="1:28" s="90" customFormat="1" ht="15.6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</row>
    <row r="953" spans="1:28" s="90" customFormat="1" ht="15.6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</row>
    <row r="954" spans="1:28" s="90" customFormat="1" ht="15.6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</row>
    <row r="955" spans="1:28" s="90" customFormat="1" ht="15.6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</row>
    <row r="956" spans="1:28" s="90" customFormat="1" ht="15.6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</row>
    <row r="957" spans="1:28" s="90" customFormat="1" ht="15.6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</row>
    <row r="958" spans="1:28" s="90" customFormat="1" ht="15.6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</row>
    <row r="959" spans="1:28" s="90" customFormat="1" ht="15.6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</row>
    <row r="960" spans="1:28" s="90" customFormat="1" ht="15.6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</row>
    <row r="961" spans="1:28" s="90" customFormat="1" ht="15.6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</row>
    <row r="962" spans="1:28" s="90" customFormat="1" ht="15.6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</row>
    <row r="963" spans="1:28" s="90" customFormat="1" ht="15.6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</row>
    <row r="964" spans="1:28" s="90" customFormat="1" ht="15.6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</row>
    <row r="965" spans="1:28" s="90" customFormat="1" ht="15.6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</row>
    <row r="966" spans="1:28" s="90" customFormat="1" ht="15.6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</row>
    <row r="967" spans="1:28" s="90" customFormat="1" ht="15.6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</row>
    <row r="968" spans="1:28" s="90" customFormat="1" ht="15.6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</row>
    <row r="969" spans="1:28" s="90" customFormat="1" ht="15.6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</row>
    <row r="970" spans="1:28" s="90" customFormat="1" ht="15.6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</row>
    <row r="971" spans="1:28" s="90" customFormat="1" ht="15.6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</row>
    <row r="972" spans="1:28" s="90" customFormat="1" ht="15.6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</row>
    <row r="973" spans="1:28" s="90" customFormat="1" ht="15.6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</row>
    <row r="974" spans="1:28" s="90" customFormat="1" ht="15.6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</row>
    <row r="975" spans="1:28" s="90" customFormat="1" ht="15.6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</row>
    <row r="976" spans="1:28" s="90" customFormat="1" ht="15.6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</row>
    <row r="977" spans="1:28" s="90" customFormat="1" ht="15.6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</row>
    <row r="978" spans="1:28" s="90" customFormat="1" ht="15.6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</row>
    <row r="979" spans="1:28" s="90" customFormat="1" ht="15.6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</row>
    <row r="980" spans="1:28" s="90" customFormat="1" ht="15.6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</row>
    <row r="981" spans="1:28" s="90" customFormat="1" ht="15.6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</row>
    <row r="982" spans="1:28" s="90" customFormat="1" ht="15.6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</row>
    <row r="983" spans="1:28" s="90" customFormat="1" ht="15.6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</row>
    <row r="984" spans="1:28" s="90" customFormat="1" ht="15.6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</row>
    <row r="985" spans="1:28" s="90" customFormat="1" ht="15.6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</row>
    <row r="986" spans="1:28" s="90" customFormat="1" ht="15.6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</row>
    <row r="987" spans="1:28" s="90" customFormat="1" ht="15.6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</row>
    <row r="988" spans="1:28" s="90" customFormat="1" ht="15.6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</row>
    <row r="989" spans="1:28" s="90" customFormat="1" ht="15.6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</row>
    <row r="990" spans="1:28" s="90" customFormat="1" ht="15.6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</row>
    <row r="991" spans="1:28" s="90" customFormat="1" ht="15.6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</row>
    <row r="992" spans="1:28" s="90" customFormat="1" ht="15.6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</row>
    <row r="993" spans="1:28" s="90" customFormat="1" ht="15.6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</row>
    <row r="994" spans="1:28" s="90" customFormat="1"/>
  </sheetData>
  <mergeCells count="55">
    <mergeCell ref="B2:R2"/>
    <mergeCell ref="B4:E4"/>
    <mergeCell ref="B5:E5"/>
    <mergeCell ref="B19:E19"/>
    <mergeCell ref="B6:E6"/>
    <mergeCell ref="B7:E7"/>
    <mergeCell ref="B8:E8"/>
    <mergeCell ref="B11:E11"/>
    <mergeCell ref="B12:E12"/>
    <mergeCell ref="B13:E13"/>
    <mergeCell ref="B14:E14"/>
    <mergeCell ref="B15:E15"/>
    <mergeCell ref="B9:E9"/>
    <mergeCell ref="B16:E16"/>
    <mergeCell ref="B18:E18"/>
    <mergeCell ref="B33:E33"/>
    <mergeCell ref="B20:E20"/>
    <mergeCell ref="B21:E21"/>
    <mergeCell ref="B22:E22"/>
    <mergeCell ref="B23:E23"/>
    <mergeCell ref="B24:E24"/>
    <mergeCell ref="B26:E26"/>
    <mergeCell ref="B27:E27"/>
    <mergeCell ref="B28:E28"/>
    <mergeCell ref="B29:E29"/>
    <mergeCell ref="B30:E30"/>
    <mergeCell ref="B31:E31"/>
    <mergeCell ref="B41:E41"/>
    <mergeCell ref="B42:E42"/>
    <mergeCell ref="B34:E34"/>
    <mergeCell ref="B35:E35"/>
    <mergeCell ref="B37:E37"/>
    <mergeCell ref="B38:E38"/>
    <mergeCell ref="B39:E39"/>
    <mergeCell ref="B40:E40"/>
    <mergeCell ref="B55:E55"/>
    <mergeCell ref="B44:E44"/>
    <mergeCell ref="B43:E43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62:E62"/>
    <mergeCell ref="B63:E63"/>
    <mergeCell ref="B56:E56"/>
    <mergeCell ref="B57:E57"/>
    <mergeCell ref="B58:E58"/>
    <mergeCell ref="B59:E59"/>
    <mergeCell ref="B60:E60"/>
    <mergeCell ref="B61:E61"/>
  </mergeCells>
  <hyperlinks>
    <hyperlink ref="B54" r:id="rId1" display="http://realtor.com/" xr:uid="{00000000-0004-0000-0600-000000000000}"/>
    <hyperlink ref="S2" location="Cover!A1" display="Home" xr:uid="{00000000-0004-0000-0600-000001000000}"/>
  </hyperlinks>
  <pageMargins left="0.7" right="0.7" top="0.75" bottom="0.75" header="0.3" footer="0.3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53"/>
  <sheetViews>
    <sheetView showGridLines="0" workbookViewId="0">
      <selection activeCell="B2" sqref="B2:G2"/>
    </sheetView>
  </sheetViews>
  <sheetFormatPr defaultColWidth="17.21875" defaultRowHeight="13.2"/>
  <cols>
    <col min="1" max="1" width="2.21875" customWidth="1"/>
    <col min="2" max="2" width="6.6640625" customWidth="1"/>
  </cols>
  <sheetData>
    <row r="1" spans="2:8" ht="13.8" thickBot="1"/>
    <row r="2" spans="2:8" ht="18" thickBot="1">
      <c r="B2" s="113" t="s">
        <v>198</v>
      </c>
      <c r="C2" s="114"/>
      <c r="D2" s="114"/>
      <c r="E2" s="114"/>
      <c r="F2" s="114"/>
      <c r="G2" s="114"/>
      <c r="H2" s="115" t="s">
        <v>63</v>
      </c>
    </row>
    <row r="3" spans="2:8">
      <c r="B3" s="94"/>
      <c r="C3" s="94"/>
      <c r="D3" s="94"/>
      <c r="E3" s="94"/>
      <c r="F3" s="94"/>
      <c r="G3" s="94"/>
      <c r="H3" s="94"/>
    </row>
    <row r="4" spans="2:8">
      <c r="B4" s="94"/>
      <c r="C4" s="94"/>
      <c r="D4" s="94"/>
      <c r="E4" s="94"/>
      <c r="F4" s="94"/>
      <c r="G4" s="94"/>
      <c r="H4" s="94"/>
    </row>
    <row r="5" spans="2:8">
      <c r="B5" s="94"/>
      <c r="C5" s="94"/>
      <c r="D5" s="94"/>
      <c r="E5" s="94"/>
      <c r="F5" s="94"/>
      <c r="G5" s="94"/>
      <c r="H5" s="94"/>
    </row>
    <row r="6" spans="2:8">
      <c r="B6" s="94"/>
      <c r="C6" s="94"/>
      <c r="D6" s="94"/>
      <c r="E6" s="94"/>
      <c r="F6" s="94"/>
      <c r="G6" s="94"/>
      <c r="H6" s="94"/>
    </row>
    <row r="7" spans="2:8">
      <c r="B7" s="94"/>
      <c r="C7" s="94"/>
      <c r="D7" s="94"/>
      <c r="E7" s="94"/>
      <c r="F7" s="94"/>
      <c r="G7" s="94"/>
      <c r="H7" s="94"/>
    </row>
    <row r="8" spans="2:8">
      <c r="B8" s="94"/>
      <c r="C8" s="94"/>
      <c r="D8" s="94"/>
      <c r="E8" s="94"/>
      <c r="F8" s="94"/>
      <c r="G8" s="94"/>
      <c r="H8" s="94"/>
    </row>
    <row r="9" spans="2:8">
      <c r="B9" s="94"/>
      <c r="C9" s="94"/>
      <c r="D9" s="94"/>
      <c r="E9" s="94"/>
      <c r="F9" s="94"/>
      <c r="G9" s="94"/>
      <c r="H9" s="94"/>
    </row>
    <row r="10" spans="2:8">
      <c r="B10" s="94"/>
      <c r="C10" s="94"/>
      <c r="D10" s="94"/>
      <c r="E10" s="94"/>
      <c r="F10" s="94"/>
      <c r="G10" s="94"/>
      <c r="H10" s="94"/>
    </row>
    <row r="11" spans="2:8">
      <c r="B11" s="94"/>
      <c r="C11" s="94"/>
      <c r="D11" s="94"/>
      <c r="E11" s="94"/>
      <c r="F11" s="94"/>
      <c r="G11" s="94"/>
      <c r="H11" s="94"/>
    </row>
    <row r="12" spans="2:8">
      <c r="B12" s="94"/>
      <c r="C12" s="94"/>
      <c r="D12" s="94"/>
      <c r="E12" s="94"/>
      <c r="F12" s="94"/>
      <c r="G12" s="94"/>
      <c r="H12" s="94"/>
    </row>
    <row r="13" spans="2:8">
      <c r="B13" s="94"/>
      <c r="C13" s="94"/>
      <c r="D13" s="94"/>
      <c r="E13" s="94"/>
      <c r="F13" s="94"/>
      <c r="G13" s="94"/>
      <c r="H13" s="94"/>
    </row>
    <row r="14" spans="2:8">
      <c r="B14" s="94"/>
      <c r="C14" s="94"/>
      <c r="D14" s="94"/>
      <c r="E14" s="94"/>
      <c r="F14" s="94"/>
      <c r="G14" s="94"/>
      <c r="H14" s="94"/>
    </row>
    <row r="15" spans="2:8">
      <c r="B15" s="94"/>
      <c r="C15" s="94"/>
      <c r="D15" s="94"/>
      <c r="E15" s="94"/>
      <c r="F15" s="94"/>
      <c r="G15" s="94"/>
      <c r="H15" s="94"/>
    </row>
    <row r="16" spans="2:8">
      <c r="B16" s="94"/>
      <c r="C16" s="94"/>
      <c r="D16" s="94"/>
      <c r="E16" s="94"/>
      <c r="F16" s="94"/>
      <c r="G16" s="94"/>
      <c r="H16" s="94"/>
    </row>
    <row r="17" spans="2:8">
      <c r="B17" s="94"/>
      <c r="C17" s="94"/>
      <c r="D17" s="94"/>
      <c r="E17" s="94"/>
      <c r="F17" s="94"/>
      <c r="G17" s="94"/>
      <c r="H17" s="94"/>
    </row>
    <row r="18" spans="2:8">
      <c r="B18" s="94"/>
      <c r="C18" s="94"/>
      <c r="D18" s="94"/>
      <c r="E18" s="94"/>
      <c r="F18" s="94"/>
      <c r="G18" s="94"/>
      <c r="H18" s="94"/>
    </row>
    <row r="19" spans="2:8">
      <c r="B19" s="94"/>
      <c r="C19" s="94"/>
      <c r="D19" s="94"/>
      <c r="E19" s="94"/>
      <c r="F19" s="94"/>
      <c r="G19" s="94"/>
      <c r="H19" s="94"/>
    </row>
    <row r="20" spans="2:8">
      <c r="B20" s="94"/>
      <c r="C20" s="94"/>
      <c r="D20" s="94"/>
      <c r="E20" s="94"/>
      <c r="F20" s="94"/>
      <c r="G20" s="94"/>
      <c r="H20" s="94"/>
    </row>
    <row r="21" spans="2:8">
      <c r="B21" s="94"/>
      <c r="C21" s="94"/>
      <c r="D21" s="94"/>
      <c r="E21" s="94"/>
      <c r="F21" s="94"/>
      <c r="G21" s="94"/>
      <c r="H21" s="94"/>
    </row>
    <row r="22" spans="2:8">
      <c r="B22" s="94"/>
      <c r="C22" s="94"/>
      <c r="D22" s="94"/>
      <c r="E22" s="94"/>
      <c r="F22" s="94"/>
      <c r="G22" s="94"/>
      <c r="H22" s="94"/>
    </row>
    <row r="23" spans="2:8">
      <c r="B23" s="94"/>
      <c r="C23" s="94"/>
      <c r="D23" s="94"/>
      <c r="E23" s="94"/>
      <c r="F23" s="94"/>
      <c r="G23" s="94"/>
      <c r="H23" s="94"/>
    </row>
    <row r="24" spans="2:8">
      <c r="B24" s="94"/>
      <c r="C24" s="94"/>
      <c r="D24" s="94"/>
      <c r="E24" s="94"/>
      <c r="F24" s="94"/>
      <c r="G24" s="94"/>
      <c r="H24" s="94"/>
    </row>
    <row r="25" spans="2:8">
      <c r="B25" s="94"/>
      <c r="C25" s="94"/>
      <c r="D25" s="94"/>
      <c r="E25" s="94"/>
      <c r="F25" s="94"/>
      <c r="G25" s="94"/>
      <c r="H25" s="94"/>
    </row>
    <row r="26" spans="2:8">
      <c r="B26" s="94"/>
      <c r="C26" s="94"/>
      <c r="D26" s="94"/>
      <c r="E26" s="94"/>
      <c r="F26" s="94"/>
      <c r="G26" s="94"/>
      <c r="H26" s="94"/>
    </row>
    <row r="27" spans="2:8">
      <c r="B27" s="94"/>
      <c r="C27" s="94"/>
      <c r="D27" s="94"/>
      <c r="E27" s="94"/>
      <c r="F27" s="94"/>
      <c r="G27" s="94"/>
      <c r="H27" s="94"/>
    </row>
    <row r="28" spans="2:8">
      <c r="B28" s="94"/>
      <c r="C28" s="94"/>
      <c r="D28" s="94"/>
      <c r="E28" s="94"/>
      <c r="F28" s="94"/>
      <c r="G28" s="94"/>
      <c r="H28" s="94"/>
    </row>
    <row r="29" spans="2:8">
      <c r="B29" s="94"/>
      <c r="C29" s="94"/>
      <c r="D29" s="94"/>
      <c r="E29" s="94"/>
      <c r="F29" s="94"/>
      <c r="G29" s="94"/>
      <c r="H29" s="94"/>
    </row>
    <row r="30" spans="2:8">
      <c r="B30" s="94"/>
      <c r="C30" s="94"/>
      <c r="D30" s="94"/>
      <c r="E30" s="94"/>
      <c r="F30" s="94"/>
      <c r="G30" s="94"/>
      <c r="H30" s="94"/>
    </row>
    <row r="31" spans="2:8">
      <c r="B31" s="94"/>
      <c r="C31" s="94"/>
      <c r="D31" s="94"/>
      <c r="E31" s="94"/>
      <c r="F31" s="94"/>
      <c r="G31" s="94"/>
      <c r="H31" s="94"/>
    </row>
    <row r="32" spans="2:8">
      <c r="B32" s="94"/>
      <c r="C32" s="94"/>
      <c r="D32" s="94"/>
      <c r="E32" s="94"/>
      <c r="F32" s="94"/>
      <c r="G32" s="94"/>
      <c r="H32" s="94"/>
    </row>
    <row r="33" spans="2:8">
      <c r="B33" s="94"/>
      <c r="C33" s="94"/>
      <c r="D33" s="94"/>
      <c r="E33" s="94"/>
      <c r="F33" s="94"/>
      <c r="G33" s="94"/>
      <c r="H33" s="94"/>
    </row>
    <row r="34" spans="2:8">
      <c r="B34" s="94"/>
      <c r="C34" s="94"/>
      <c r="D34" s="94"/>
      <c r="E34" s="94"/>
      <c r="F34" s="94"/>
      <c r="G34" s="94"/>
      <c r="H34" s="94"/>
    </row>
    <row r="35" spans="2:8">
      <c r="B35" s="94"/>
      <c r="C35" s="94"/>
      <c r="D35" s="94"/>
      <c r="E35" s="94"/>
      <c r="F35" s="94"/>
      <c r="G35" s="94"/>
      <c r="H35" s="94"/>
    </row>
    <row r="36" spans="2:8">
      <c r="B36" s="94"/>
      <c r="C36" s="94"/>
      <c r="D36" s="94"/>
      <c r="E36" s="94"/>
      <c r="F36" s="94"/>
      <c r="G36" s="94"/>
      <c r="H36" s="94"/>
    </row>
    <row r="37" spans="2:8">
      <c r="B37" s="94"/>
      <c r="C37" s="94"/>
      <c r="D37" s="94"/>
      <c r="E37" s="94"/>
      <c r="F37" s="94"/>
      <c r="G37" s="94"/>
      <c r="H37" s="94"/>
    </row>
    <row r="38" spans="2:8">
      <c r="B38" s="94"/>
      <c r="C38" s="94"/>
      <c r="D38" s="94"/>
      <c r="E38" s="94"/>
      <c r="F38" s="94"/>
      <c r="G38" s="94"/>
      <c r="H38" s="94"/>
    </row>
    <row r="39" spans="2:8">
      <c r="B39" s="94"/>
      <c r="C39" s="94"/>
      <c r="D39" s="94"/>
      <c r="E39" s="94"/>
      <c r="F39" s="94"/>
      <c r="G39" s="94"/>
      <c r="H39" s="94"/>
    </row>
    <row r="40" spans="2:8">
      <c r="B40" s="94"/>
      <c r="C40" s="94"/>
      <c r="D40" s="94"/>
      <c r="E40" s="94"/>
      <c r="F40" s="94"/>
      <c r="G40" s="94"/>
      <c r="H40" s="94"/>
    </row>
    <row r="41" spans="2:8">
      <c r="B41" s="94"/>
      <c r="C41" s="94"/>
      <c r="D41" s="94"/>
      <c r="E41" s="94"/>
      <c r="F41" s="94"/>
      <c r="G41" s="94"/>
      <c r="H41" s="94"/>
    </row>
    <row r="42" spans="2:8">
      <c r="B42" s="94"/>
      <c r="C42" s="94"/>
      <c r="D42" s="94"/>
      <c r="E42" s="94"/>
      <c r="F42" s="94"/>
      <c r="G42" s="94"/>
      <c r="H42" s="94"/>
    </row>
    <row r="43" spans="2:8">
      <c r="B43" s="94"/>
      <c r="C43" s="94"/>
      <c r="D43" s="94"/>
      <c r="E43" s="94"/>
      <c r="F43" s="94"/>
      <c r="G43" s="94"/>
      <c r="H43" s="94"/>
    </row>
    <row r="44" spans="2:8">
      <c r="B44" s="94"/>
      <c r="C44" s="94"/>
      <c r="D44" s="94"/>
      <c r="E44" s="94"/>
      <c r="F44" s="94"/>
      <c r="G44" s="94"/>
      <c r="H44" s="94"/>
    </row>
    <row r="45" spans="2:8">
      <c r="B45" s="94"/>
      <c r="C45" s="94"/>
      <c r="D45" s="94"/>
      <c r="E45" s="94"/>
      <c r="F45" s="94"/>
      <c r="G45" s="94"/>
      <c r="H45" s="94"/>
    </row>
    <row r="46" spans="2:8">
      <c r="B46" s="94"/>
      <c r="C46" s="94"/>
      <c r="D46" s="94"/>
      <c r="E46" s="94"/>
      <c r="F46" s="94"/>
      <c r="G46" s="94"/>
      <c r="H46" s="94"/>
    </row>
    <row r="47" spans="2:8">
      <c r="B47" s="94"/>
      <c r="C47" s="94"/>
      <c r="D47" s="94"/>
      <c r="E47" s="94"/>
      <c r="F47" s="94"/>
      <c r="G47" s="94"/>
      <c r="H47" s="94"/>
    </row>
    <row r="48" spans="2:8">
      <c r="B48" s="94"/>
      <c r="C48" s="94"/>
      <c r="D48" s="94"/>
      <c r="E48" s="94"/>
      <c r="F48" s="94"/>
      <c r="G48" s="94"/>
      <c r="H48" s="94"/>
    </row>
    <row r="49" spans="2:8">
      <c r="B49" s="94"/>
      <c r="C49" s="94"/>
      <c r="D49" s="94"/>
      <c r="E49" s="94"/>
      <c r="F49" s="94"/>
      <c r="G49" s="94"/>
      <c r="H49" s="94"/>
    </row>
    <row r="50" spans="2:8">
      <c r="B50" s="94"/>
      <c r="C50" s="94"/>
      <c r="D50" s="94"/>
      <c r="E50" s="94"/>
      <c r="F50" s="94"/>
      <c r="G50" s="94"/>
      <c r="H50" s="94"/>
    </row>
    <row r="51" spans="2:8">
      <c r="B51" s="94"/>
      <c r="C51" s="94"/>
      <c r="D51" s="94"/>
      <c r="E51" s="94"/>
      <c r="F51" s="94"/>
      <c r="G51" s="94"/>
      <c r="H51" s="94"/>
    </row>
    <row r="52" spans="2:8">
      <c r="B52" s="94"/>
      <c r="C52" s="94"/>
      <c r="D52" s="94"/>
      <c r="E52" s="94"/>
      <c r="F52" s="94"/>
      <c r="G52" s="94"/>
      <c r="H52" s="94"/>
    </row>
    <row r="53" spans="2:8">
      <c r="B53" s="94"/>
      <c r="C53" s="94"/>
      <c r="D53" s="94"/>
      <c r="E53" s="94"/>
      <c r="F53" s="94"/>
      <c r="G53" s="94"/>
      <c r="H53" s="94"/>
    </row>
  </sheetData>
  <mergeCells count="1">
    <mergeCell ref="B2:G2"/>
  </mergeCells>
  <hyperlinks>
    <hyperlink ref="H2" location="Cover!A1" display="Home" xr:uid="{00000000-0004-0000-0700-000000000000}"/>
  </hyperlink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Income Goals</vt:lpstr>
      <vt:lpstr>Plan</vt:lpstr>
      <vt:lpstr>Sales</vt:lpstr>
      <vt:lpstr>Sheet1</vt:lpstr>
      <vt:lpstr>Education</vt:lpstr>
      <vt:lpstr>Budget</vt:lpstr>
      <vt:lpstr>Data Entry</vt:lpstr>
      <vt:lpstr>Charts</vt:lpstr>
      <vt:lpstr>Sales!Print_Area</vt:lpstr>
    </vt:vector>
  </TitlesOfParts>
  <Company>First American Title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Sullivan</dc:creator>
  <cp:lastModifiedBy>Meral Gabal</cp:lastModifiedBy>
  <cp:lastPrinted>2012-08-17T23:14:17Z</cp:lastPrinted>
  <dcterms:created xsi:type="dcterms:W3CDTF">2005-08-25T17:28:35Z</dcterms:created>
  <dcterms:modified xsi:type="dcterms:W3CDTF">2023-11-20T17:37:00Z</dcterms:modified>
</cp:coreProperties>
</file>